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NH2202\Desktop\"/>
    </mc:Choice>
  </mc:AlternateContent>
  <xr:revisionPtr revIDLastSave="0" documentId="8_{7F8ED1C5-BCED-49EC-9847-D9C20B4A4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년" sheetId="10" r:id="rId1"/>
    <sheet name="2024년" sheetId="9" r:id="rId2"/>
    <sheet name="시설용" sheetId="4" r:id="rId3"/>
    <sheet name="Sheet2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7" i="10" l="1"/>
  <c r="AF7" i="10"/>
  <c r="Q7" i="10"/>
  <c r="AU27" i="10"/>
  <c r="AU26" i="10"/>
  <c r="I25" i="10"/>
  <c r="I24" i="10"/>
  <c r="I23" i="10"/>
  <c r="I22" i="10"/>
  <c r="AW21" i="10"/>
  <c r="AR21" i="10"/>
  <c r="AM21" i="10"/>
  <c r="AH21" i="10"/>
  <c r="AC21" i="10"/>
  <c r="X21" i="10"/>
  <c r="S21" i="10"/>
  <c r="N21" i="10"/>
  <c r="I21" i="10"/>
  <c r="AW20" i="10"/>
  <c r="AR20" i="10"/>
  <c r="AM20" i="10"/>
  <c r="AH20" i="10"/>
  <c r="AC20" i="10"/>
  <c r="X20" i="10"/>
  <c r="S20" i="10"/>
  <c r="N20" i="10"/>
  <c r="I20" i="10"/>
  <c r="AW19" i="10"/>
  <c r="AW15" i="10" s="1"/>
  <c r="AR19" i="10"/>
  <c r="AM19" i="10"/>
  <c r="AH19" i="10"/>
  <c r="AC19" i="10"/>
  <c r="X19" i="10"/>
  <c r="S19" i="10"/>
  <c r="N19" i="10"/>
  <c r="I19" i="10"/>
  <c r="AW18" i="10"/>
  <c r="AW14" i="10" s="1"/>
  <c r="AR18" i="10"/>
  <c r="AM18" i="10"/>
  <c r="AM14" i="10" s="1"/>
  <c r="AH18" i="10"/>
  <c r="AC18" i="10"/>
  <c r="X18" i="10"/>
  <c r="S18" i="10"/>
  <c r="S14" i="10" s="1"/>
  <c r="N18" i="10"/>
  <c r="I18" i="10"/>
  <c r="AW17" i="10"/>
  <c r="AR17" i="10"/>
  <c r="AM17" i="10"/>
  <c r="AH17" i="10"/>
  <c r="AC17" i="10"/>
  <c r="X17" i="10"/>
  <c r="S17" i="10"/>
  <c r="N17" i="10"/>
  <c r="I17" i="10"/>
  <c r="AC15" i="10"/>
  <c r="I15" i="10"/>
  <c r="AR14" i="10"/>
  <c r="AH14" i="10"/>
  <c r="AC14" i="10"/>
  <c r="X14" i="10"/>
  <c r="N14" i="10"/>
  <c r="I14" i="10"/>
  <c r="D32" i="8"/>
  <c r="D31" i="8"/>
  <c r="D30" i="8"/>
  <c r="J32" i="8"/>
  <c r="J31" i="8"/>
  <c r="J30" i="8"/>
  <c r="H32" i="8"/>
  <c r="H31" i="8"/>
  <c r="H30" i="8"/>
  <c r="F32" i="8"/>
  <c r="F31" i="8"/>
  <c r="F30" i="8"/>
  <c r="C32" i="8"/>
  <c r="C31" i="8"/>
  <c r="C30" i="8"/>
  <c r="J25" i="8"/>
  <c r="J24" i="8"/>
  <c r="J23" i="8"/>
  <c r="H25" i="8"/>
  <c r="H24" i="8"/>
  <c r="H23" i="8"/>
  <c r="D25" i="8"/>
  <c r="D24" i="8"/>
  <c r="D23" i="8"/>
  <c r="D18" i="8"/>
  <c r="D17" i="8"/>
  <c r="D16" i="8"/>
  <c r="F25" i="8"/>
  <c r="F24" i="8"/>
  <c r="F23" i="8"/>
  <c r="C25" i="8"/>
  <c r="C24" i="8"/>
  <c r="C23" i="8"/>
  <c r="J18" i="8"/>
  <c r="J17" i="8"/>
  <c r="J16" i="8"/>
  <c r="H18" i="8"/>
  <c r="H17" i="8"/>
  <c r="G17" i="8" s="1"/>
  <c r="H16" i="8"/>
  <c r="F18" i="8"/>
  <c r="F17" i="8"/>
  <c r="F16" i="8"/>
  <c r="C18" i="8"/>
  <c r="C17" i="8"/>
  <c r="C16" i="8"/>
  <c r="J11" i="8"/>
  <c r="J10" i="8"/>
  <c r="I10" i="8" s="1"/>
  <c r="J9" i="8"/>
  <c r="H9" i="8"/>
  <c r="H11" i="8"/>
  <c r="F11" i="8"/>
  <c r="H10" i="8"/>
  <c r="F10" i="8"/>
  <c r="F9" i="8"/>
  <c r="D11" i="8"/>
  <c r="I11" i="8" s="1"/>
  <c r="D10" i="8"/>
  <c r="G10" i="8" s="1"/>
  <c r="D9" i="8"/>
  <c r="G9" i="8" s="1"/>
  <c r="I18" i="9"/>
  <c r="C11" i="8"/>
  <c r="C10" i="8"/>
  <c r="C9" i="8"/>
  <c r="AU27" i="9"/>
  <c r="AU26" i="9"/>
  <c r="I25" i="9"/>
  <c r="I24" i="9"/>
  <c r="I23" i="9"/>
  <c r="I22" i="9"/>
  <c r="X14" i="9" s="1"/>
  <c r="AW21" i="9"/>
  <c r="AR21" i="9"/>
  <c r="AM21" i="9"/>
  <c r="AM17" i="9" s="1"/>
  <c r="AH21" i="9"/>
  <c r="AH17" i="9" s="1"/>
  <c r="AC21" i="9"/>
  <c r="X21" i="9"/>
  <c r="X17" i="9" s="1"/>
  <c r="S21" i="9"/>
  <c r="S17" i="9" s="1"/>
  <c r="N21" i="9"/>
  <c r="N17" i="9" s="1"/>
  <c r="I21" i="9"/>
  <c r="AW20" i="9"/>
  <c r="AW16" i="9" s="1"/>
  <c r="AR20" i="9"/>
  <c r="AM20" i="9"/>
  <c r="AM16" i="9" s="1"/>
  <c r="AH20" i="9"/>
  <c r="AC20" i="9"/>
  <c r="AC16" i="9" s="1"/>
  <c r="X20" i="9"/>
  <c r="S20" i="9"/>
  <c r="S16" i="9" s="1"/>
  <c r="N20" i="9"/>
  <c r="I20" i="9"/>
  <c r="I16" i="9" s="1"/>
  <c r="AW19" i="9"/>
  <c r="AW15" i="9" s="1"/>
  <c r="AR19" i="9"/>
  <c r="AR15" i="9" s="1"/>
  <c r="AM19" i="9"/>
  <c r="AH19" i="9"/>
  <c r="AH15" i="9" s="1"/>
  <c r="AC19" i="9"/>
  <c r="AC15" i="9" s="1"/>
  <c r="X19" i="9"/>
  <c r="X15" i="9" s="1"/>
  <c r="S19" i="9"/>
  <c r="N19" i="9"/>
  <c r="N15" i="9" s="1"/>
  <c r="I19" i="9"/>
  <c r="I15" i="9" s="1"/>
  <c r="AW18" i="9"/>
  <c r="AW14" i="9" s="1"/>
  <c r="AR18" i="9"/>
  <c r="AM18" i="9"/>
  <c r="AH18" i="9"/>
  <c r="AC18" i="9"/>
  <c r="AC14" i="9" s="1"/>
  <c r="X18" i="9"/>
  <c r="S18" i="9"/>
  <c r="N18" i="9"/>
  <c r="AW17" i="9"/>
  <c r="AC17" i="9"/>
  <c r="I17" i="9"/>
  <c r="AU28" i="4"/>
  <c r="AU27" i="4"/>
  <c r="I26" i="4"/>
  <c r="I25" i="4"/>
  <c r="I24" i="4"/>
  <c r="I23" i="4"/>
  <c r="AW22" i="4"/>
  <c r="AR22" i="4"/>
  <c r="AM22" i="4"/>
  <c r="AH22" i="4"/>
  <c r="AC22" i="4"/>
  <c r="X22" i="4"/>
  <c r="S22" i="4"/>
  <c r="N22" i="4"/>
  <c r="I22" i="4"/>
  <c r="I18" i="4" s="1"/>
  <c r="AW21" i="4"/>
  <c r="AR21" i="4"/>
  <c r="AM21" i="4"/>
  <c r="AH21" i="4"/>
  <c r="AC21" i="4"/>
  <c r="X21" i="4"/>
  <c r="S21" i="4"/>
  <c r="N21" i="4"/>
  <c r="I21" i="4"/>
  <c r="AW20" i="4"/>
  <c r="AW16" i="4" s="1"/>
  <c r="AR20" i="4"/>
  <c r="AM20" i="4"/>
  <c r="AM16" i="4" s="1"/>
  <c r="AH20" i="4"/>
  <c r="AC20" i="4"/>
  <c r="AC16" i="4" s="1"/>
  <c r="X20" i="4"/>
  <c r="S20" i="4"/>
  <c r="S16" i="4" s="1"/>
  <c r="N20" i="4"/>
  <c r="I20" i="4"/>
  <c r="I16" i="4" s="1"/>
  <c r="AW19" i="4"/>
  <c r="AW15" i="4" s="1"/>
  <c r="AR19" i="4"/>
  <c r="AM19" i="4"/>
  <c r="AH19" i="4"/>
  <c r="AC19" i="4"/>
  <c r="AC15" i="4" s="1"/>
  <c r="X19" i="4"/>
  <c r="S19" i="4"/>
  <c r="N19" i="4"/>
  <c r="I19" i="4"/>
  <c r="I15" i="4" s="1"/>
  <c r="S18" i="4"/>
  <c r="AW17" i="4"/>
  <c r="AM16" i="10" l="1"/>
  <c r="AR15" i="10"/>
  <c r="X16" i="10"/>
  <c r="N15" i="10"/>
  <c r="AC16" i="10"/>
  <c r="S15" i="10"/>
  <c r="AM15" i="10"/>
  <c r="N16" i="10"/>
  <c r="AH16" i="10"/>
  <c r="AR16" i="10"/>
  <c r="AH15" i="10"/>
  <c r="I16" i="10"/>
  <c r="AW16" i="10"/>
  <c r="X15" i="10"/>
  <c r="S16" i="10"/>
  <c r="G24" i="8"/>
  <c r="S15" i="4"/>
  <c r="AR17" i="9"/>
  <c r="E10" i="8"/>
  <c r="I9" i="8"/>
  <c r="G11" i="8"/>
  <c r="X16" i="9"/>
  <c r="AR16" i="9"/>
  <c r="G32" i="8"/>
  <c r="E9" i="8"/>
  <c r="E11" i="8"/>
  <c r="AR14" i="9"/>
  <c r="N14" i="9"/>
  <c r="AM15" i="9"/>
  <c r="I14" i="9"/>
  <c r="S14" i="9"/>
  <c r="AH16" i="9"/>
  <c r="AH14" i="9"/>
  <c r="AM14" i="9"/>
  <c r="S15" i="9"/>
  <c r="N16" i="9"/>
  <c r="G31" i="8"/>
  <c r="G30" i="8"/>
  <c r="I32" i="8"/>
  <c r="I31" i="8"/>
  <c r="I30" i="8"/>
  <c r="E30" i="8"/>
  <c r="E31" i="8"/>
  <c r="E32" i="8"/>
  <c r="I24" i="8"/>
  <c r="I23" i="8"/>
  <c r="G25" i="8"/>
  <c r="I25" i="8"/>
  <c r="G23" i="8"/>
  <c r="G18" i="8"/>
  <c r="G16" i="8"/>
  <c r="E23" i="8"/>
  <c r="E24" i="8"/>
  <c r="E25" i="8"/>
  <c r="I18" i="8"/>
  <c r="I17" i="8"/>
  <c r="I16" i="8"/>
  <c r="E16" i="8"/>
  <c r="E17" i="8"/>
  <c r="E18" i="8"/>
  <c r="AM17" i="4"/>
  <c r="AM15" i="4"/>
  <c r="AC17" i="4"/>
  <c r="AC18" i="4"/>
  <c r="S17" i="4"/>
  <c r="I17" i="4"/>
  <c r="X15" i="4"/>
  <c r="AR15" i="4"/>
  <c r="N17" i="4"/>
  <c r="AH17" i="4"/>
  <c r="X17" i="4"/>
  <c r="AR17" i="4"/>
  <c r="N15" i="4"/>
  <c r="AM18" i="4"/>
  <c r="AW18" i="4"/>
  <c r="AH15" i="4"/>
  <c r="AR16" i="4"/>
  <c r="AR18" i="4"/>
  <c r="N16" i="4"/>
  <c r="X16" i="4"/>
  <c r="AH16" i="4"/>
  <c r="N18" i="4"/>
  <c r="X18" i="4"/>
  <c r="AH18" i="4"/>
</calcChain>
</file>

<file path=xl/sharedStrings.xml><?xml version="1.0" encoding="utf-8"?>
<sst xmlns="http://schemas.openxmlformats.org/spreadsheetml/2006/main" count="281" uniqueCount="90">
  <si>
    <t>구분</t>
    <phoneticPr fontId="2" type="noConversion"/>
  </si>
  <si>
    <t>일</t>
    <phoneticPr fontId="2" type="noConversion"/>
  </si>
  <si>
    <t xml:space="preserve">
본인
부담금
②</t>
    <phoneticPr fontId="2" type="noConversion"/>
  </si>
  <si>
    <t xml:space="preserve">
비급여
비용
①</t>
    <phoneticPr fontId="2" type="noConversion"/>
  </si>
  <si>
    <t>ⓐ식재료비</t>
    <phoneticPr fontId="2" type="noConversion"/>
  </si>
  <si>
    <t>ⓑ간식비</t>
    <phoneticPr fontId="2" type="noConversion"/>
  </si>
  <si>
    <t>신평식</t>
    <phoneticPr fontId="2" type="noConversion"/>
  </si>
  <si>
    <t>♤1일당 수가</t>
    <phoneticPr fontId="2" type="noConversion"/>
  </si>
  <si>
    <t>(단위:일/원)</t>
    <phoneticPr fontId="2" type="noConversion"/>
  </si>
  <si>
    <t>♤본인부담금 + 비급여비용</t>
    <phoneticPr fontId="2" type="noConversion"/>
  </si>
  <si>
    <t>비급여비용
①=ⓐ+ⓑ</t>
    <phoneticPr fontId="2" type="noConversion"/>
  </si>
  <si>
    <t>1등급</t>
    <phoneticPr fontId="2" type="noConversion"/>
  </si>
  <si>
    <t>2등급</t>
    <phoneticPr fontId="2" type="noConversion"/>
  </si>
  <si>
    <t>등급</t>
    <phoneticPr fontId="2" type="noConversion"/>
  </si>
  <si>
    <t>본인부담율</t>
    <phoneticPr fontId="2" type="noConversion"/>
  </si>
  <si>
    <t xml:space="preserve">
계
③=①+②
</t>
    <phoneticPr fontId="2" type="noConversion"/>
  </si>
  <si>
    <t>원</t>
    <phoneticPr fontId="2" type="noConversion"/>
  </si>
  <si>
    <t>식</t>
    <phoneticPr fontId="2" type="noConversion"/>
  </si>
  <si>
    <t>X</t>
    <phoneticPr fontId="2" type="noConversion"/>
  </si>
  <si>
    <t>3, 4, 5등급</t>
    <phoneticPr fontId="2" type="noConversion"/>
  </si>
  <si>
    <t xml:space="preserve">  (3, 4, 5등급은 동일)</t>
    <phoneticPr fontId="2" type="noConversion"/>
  </si>
  <si>
    <t>요양시설</t>
    <phoneticPr fontId="2" type="noConversion"/>
  </si>
  <si>
    <t>연도</t>
    <phoneticPr fontId="2" type="noConversion"/>
  </si>
  <si>
    <t>2023년</t>
    <phoneticPr fontId="2" type="noConversion"/>
  </si>
  <si>
    <t>2024년 1월 이후 적용수가</t>
    <phoneticPr fontId="2" type="noConversion"/>
  </si>
  <si>
    <t>2024년</t>
    <phoneticPr fontId="2" type="noConversion"/>
  </si>
  <si>
    <t>2024.01.01</t>
    <phoneticPr fontId="2" type="noConversion"/>
  </si>
  <si>
    <t>1인실</t>
    <phoneticPr fontId="2" type="noConversion"/>
  </si>
  <si>
    <t>2인실</t>
    <phoneticPr fontId="2" type="noConversion"/>
  </si>
  <si>
    <t>상급침실</t>
    <phoneticPr fontId="2" type="noConversion"/>
  </si>
  <si>
    <t>20,000/일</t>
    <phoneticPr fontId="2" type="noConversion"/>
  </si>
  <si>
    <t>10,000/일</t>
    <phoneticPr fontId="2" type="noConversion"/>
  </si>
  <si>
    <t>600,000/30일</t>
    <phoneticPr fontId="2" type="noConversion"/>
  </si>
  <si>
    <t>300,000/30일</t>
    <phoneticPr fontId="2" type="noConversion"/>
  </si>
  <si>
    <t>1등급</t>
    <phoneticPr fontId="2" type="noConversion"/>
  </si>
  <si>
    <t>2등급</t>
    <phoneticPr fontId="2" type="noConversion"/>
  </si>
  <si>
    <t>3~5등급</t>
    <phoneticPr fontId="2" type="noConversion"/>
  </si>
  <si>
    <t>1일수가</t>
    <phoneticPr fontId="2" type="noConversion"/>
  </si>
  <si>
    <t>본인부담</t>
    <phoneticPr fontId="2" type="noConversion"/>
  </si>
  <si>
    <t>공단부담</t>
    <phoneticPr fontId="2" type="noConversion"/>
  </si>
  <si>
    <t>일 기준</t>
    <phoneticPr fontId="2" type="noConversion"/>
  </si>
  <si>
    <t>구분</t>
    <phoneticPr fontId="2" type="noConversion"/>
  </si>
  <si>
    <t>1일 수가</t>
    <phoneticPr fontId="2" type="noConversion"/>
  </si>
  <si>
    <t>총 급여
비    용</t>
    <phoneticPr fontId="2" type="noConversion"/>
  </si>
  <si>
    <t xml:space="preserve">비급여 항목 및 비용 </t>
    <phoneticPr fontId="2" type="noConversion"/>
  </si>
  <si>
    <t>서비스 항목</t>
    <phoneticPr fontId="2" type="noConversion"/>
  </si>
  <si>
    <t>내용</t>
    <phoneticPr fontId="2" type="noConversion"/>
  </si>
  <si>
    <t>식재료비</t>
    <phoneticPr fontId="2" type="noConversion"/>
  </si>
  <si>
    <t>간 식 비</t>
    <phoneticPr fontId="2" type="noConversion"/>
  </si>
  <si>
    <t>합계액</t>
    <phoneticPr fontId="2" type="noConversion"/>
  </si>
  <si>
    <t>상급병실료</t>
    <phoneticPr fontId="2" type="noConversion"/>
  </si>
  <si>
    <t>계약의사
본인부담금</t>
    <phoneticPr fontId="2" type="noConversion"/>
  </si>
  <si>
    <t>병원치료비</t>
    <phoneticPr fontId="2" type="noConversion"/>
  </si>
  <si>
    <t>4,000원 / 1식</t>
    <phoneticPr fontId="2" type="noConversion"/>
  </si>
  <si>
    <t>1일 수기</t>
    <phoneticPr fontId="2" type="noConversion"/>
  </si>
  <si>
    <t>30일 수가
(20% 기준)</t>
    <phoneticPr fontId="2" type="noConversion"/>
  </si>
  <si>
    <t>[2024년 장기요양등급별 본인부담금 및 비급여항목 안내]</t>
    <phoneticPr fontId="2" type="noConversion"/>
  </si>
  <si>
    <t>초진</t>
    <phoneticPr fontId="2" type="noConversion"/>
  </si>
  <si>
    <t>재진</t>
    <phoneticPr fontId="2" type="noConversion"/>
  </si>
  <si>
    <t>구분</t>
    <phoneticPr fontId="2" type="noConversion"/>
  </si>
  <si>
    <t>비용</t>
    <phoneticPr fontId="2" type="noConversion"/>
  </si>
  <si>
    <t>일반</t>
    <phoneticPr fontId="2" type="noConversion"/>
  </si>
  <si>
    <t>%</t>
    <phoneticPr fontId="2" type="noConversion"/>
  </si>
  <si>
    <t>기초</t>
    <phoneticPr fontId="2" type="noConversion"/>
  </si>
  <si>
    <t>감경</t>
    <phoneticPr fontId="2" type="noConversion"/>
  </si>
  <si>
    <t>면제</t>
    <phoneticPr fontId="2" type="noConversion"/>
  </si>
  <si>
    <t>초진비용</t>
    <phoneticPr fontId="2" type="noConversion"/>
  </si>
  <si>
    <t xml:space="preserve"> 건강보험요양급여비용 중 의원급 외래환자 초진찰료(기본단가)</t>
    <phoneticPr fontId="2" type="noConversion"/>
  </si>
  <si>
    <t>재진비용</t>
    <phoneticPr fontId="2" type="noConversion"/>
  </si>
  <si>
    <t>건강보험요양급여비용 중 의원급 외래환자 재진찰료(기본단가)</t>
    <phoneticPr fontId="2" type="noConversion"/>
  </si>
  <si>
    <t>계약의사 진료비 본인부담금 (월 2회 방문)</t>
    <phoneticPr fontId="2" type="noConversion"/>
  </si>
  <si>
    <t>연세요양원</t>
    <phoneticPr fontId="2" type="noConversion"/>
  </si>
  <si>
    <t>♤ 개약의사 본인부담금</t>
    <phoneticPr fontId="2" type="noConversion"/>
  </si>
  <si>
    <t>팩스: 02-891-1540</t>
  </si>
  <si>
    <t xml:space="preserve"> - 3 -</t>
    <phoneticPr fontId="2" type="noConversion"/>
  </si>
  <si>
    <t>40,000/일</t>
    <phoneticPr fontId="2" type="noConversion"/>
  </si>
  <si>
    <t>1,200,000/30일</t>
    <phoneticPr fontId="2" type="noConversion"/>
  </si>
  <si>
    <t>[2025년 장기요양등급별 본인부담금 및 비급여항목 안내]</t>
    <phoneticPr fontId="2" type="noConversion"/>
  </si>
  <si>
    <t>30일 수가</t>
    <phoneticPr fontId="2" type="noConversion"/>
  </si>
  <si>
    <t>전화: 02-891-1541~2</t>
    <phoneticPr fontId="2" type="noConversion"/>
  </si>
  <si>
    <t>전화: 02-891-1541</t>
    <phoneticPr fontId="2" type="noConversion"/>
  </si>
  <si>
    <t>팩스: 02-891-1542</t>
    <phoneticPr fontId="2" type="noConversion"/>
  </si>
  <si>
    <t>건강보험요양급여비용 중 의원급 외래환자 초진찰료(기본단가)</t>
    <phoneticPr fontId="2" type="noConversion"/>
  </si>
  <si>
    <t>건강보험요양급여비용 중 의원급 외래환자 재진찰료(기본단가)</t>
    <phoneticPr fontId="2" type="noConversion"/>
  </si>
  <si>
    <t>일반 20%</t>
    <phoneticPr fontId="2" type="noConversion"/>
  </si>
  <si>
    <t>감경 12%</t>
    <phoneticPr fontId="2" type="noConversion"/>
  </si>
  <si>
    <t>감경 8%</t>
    <phoneticPr fontId="2" type="noConversion"/>
  </si>
  <si>
    <t>의료급여 8%</t>
    <phoneticPr fontId="2" type="noConversion"/>
  </si>
  <si>
    <t>기초수급자 0%</t>
    <phoneticPr fontId="2" type="noConversion"/>
  </si>
  <si>
    <t>면제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</si>
</sst>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;[Red]#,##0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2"/>
      <color theme="1"/>
      <name val="바탕체"/>
      <family val="1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22"/>
      <color theme="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4"/>
      <color theme="1"/>
      <name val="바탕체"/>
      <family val="1"/>
      <charset val="129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u/>
      <sz val="12"/>
      <color theme="1"/>
      <name val="맑은 고딕"/>
      <family val="3"/>
      <charset val="129"/>
      <scheme val="minor"/>
    </font>
    <font>
      <b/>
      <sz val="10"/>
      <color theme="1"/>
      <name val="바탕체"/>
      <family val="1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바탕체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4" fillId="0" borderId="0" xfId="0" applyFont="1">
      <alignment vertical="center"/>
    </xf>
    <xf numFmtId="0" fontId="12" fillId="5" borderId="8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2" borderId="1" xfId="1" applyFont="1" applyFill="1" applyBorder="1">
      <alignment vertical="center"/>
    </xf>
    <xf numFmtId="0" fontId="0" fillId="0" borderId="45" xfId="0" applyBorder="1" applyAlignment="1">
      <alignment horizontal="center" vertical="center"/>
    </xf>
    <xf numFmtId="41" fontId="0" fillId="0" borderId="21" xfId="1" applyFont="1" applyBorder="1">
      <alignment vertical="center"/>
    </xf>
    <xf numFmtId="41" fontId="0" fillId="0" borderId="23" xfId="1" applyFont="1" applyBorder="1">
      <alignment vertical="center"/>
    </xf>
    <xf numFmtId="0" fontId="0" fillId="0" borderId="21" xfId="0" applyBorder="1" applyAlignment="1">
      <alignment horizontal="center" vertical="center"/>
    </xf>
    <xf numFmtId="41" fontId="0" fillId="0" borderId="2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41" fontId="0" fillId="0" borderId="24" xfId="1" applyFont="1" applyBorder="1">
      <alignment vertical="center"/>
    </xf>
    <xf numFmtId="41" fontId="0" fillId="0" borderId="25" xfId="0" applyNumberFormat="1" applyBorder="1">
      <alignment vertical="center"/>
    </xf>
    <xf numFmtId="41" fontId="0" fillId="0" borderId="19" xfId="1" applyFont="1" applyBorder="1">
      <alignment vertical="center"/>
    </xf>
    <xf numFmtId="0" fontId="0" fillId="0" borderId="19" xfId="0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20" xfId="0" applyNumberFormat="1" applyBorder="1">
      <alignment vertical="center"/>
    </xf>
    <xf numFmtId="9" fontId="0" fillId="0" borderId="56" xfId="0" applyNumberFormat="1" applyBorder="1" applyAlignment="1">
      <alignment horizontal="center" vertical="center"/>
    </xf>
    <xf numFmtId="41" fontId="0" fillId="0" borderId="58" xfId="1" applyFont="1" applyBorder="1">
      <alignment vertical="center"/>
    </xf>
    <xf numFmtId="0" fontId="0" fillId="2" borderId="46" xfId="0" applyFill="1" applyBorder="1" applyAlignment="1">
      <alignment horizontal="center" vertical="center"/>
    </xf>
    <xf numFmtId="9" fontId="0" fillId="2" borderId="57" xfId="0" applyNumberFormat="1" applyFill="1" applyBorder="1" applyAlignment="1">
      <alignment horizontal="center" vertical="center"/>
    </xf>
    <xf numFmtId="41" fontId="0" fillId="2" borderId="20" xfId="1" applyFont="1" applyFill="1" applyBorder="1">
      <alignment vertical="center"/>
    </xf>
    <xf numFmtId="41" fontId="0" fillId="2" borderId="25" xfId="1" applyFont="1" applyFill="1" applyBorder="1">
      <alignment vertical="center"/>
    </xf>
    <xf numFmtId="41" fontId="0" fillId="2" borderId="52" xfId="1" applyFont="1" applyFill="1" applyBorder="1">
      <alignment vertical="center"/>
    </xf>
    <xf numFmtId="41" fontId="0" fillId="2" borderId="22" xfId="1" applyFont="1" applyFill="1" applyBorder="1">
      <alignment vertical="center"/>
    </xf>
    <xf numFmtId="41" fontId="0" fillId="0" borderId="59" xfId="1" applyFont="1" applyBorder="1">
      <alignment vertical="center"/>
    </xf>
    <xf numFmtId="0" fontId="0" fillId="9" borderId="48" xfId="0" applyFill="1" applyBorder="1">
      <alignment vertical="center"/>
    </xf>
    <xf numFmtId="0" fontId="0" fillId="9" borderId="49" xfId="0" applyFill="1" applyBorder="1">
      <alignment vertical="center"/>
    </xf>
    <xf numFmtId="0" fontId="0" fillId="9" borderId="37" xfId="0" applyFill="1" applyBorder="1">
      <alignment vertical="center"/>
    </xf>
    <xf numFmtId="0" fontId="0" fillId="9" borderId="39" xfId="0" applyFill="1" applyBorder="1">
      <alignment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1" fontId="21" fillId="0" borderId="0" xfId="1" applyFont="1" applyBorder="1" applyAlignment="1">
      <alignment horizontal="center" vertical="center"/>
    </xf>
    <xf numFmtId="41" fontId="22" fillId="0" borderId="0" xfId="1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70" xfId="0" applyFont="1" applyBorder="1">
      <alignment vertical="center"/>
    </xf>
    <xf numFmtId="0" fontId="24" fillId="0" borderId="72" xfId="0" applyFont="1" applyBorder="1">
      <alignment vertical="center"/>
    </xf>
    <xf numFmtId="0" fontId="8" fillId="0" borderId="0" xfId="0" quotePrefix="1" applyFont="1">
      <alignment vertical="center"/>
    </xf>
    <xf numFmtId="0" fontId="0" fillId="0" borderId="0" xfId="0" quotePrefix="1">
      <alignment vertical="center"/>
    </xf>
    <xf numFmtId="0" fontId="24" fillId="0" borderId="75" xfId="0" applyFont="1" applyBorder="1">
      <alignment vertical="center"/>
    </xf>
    <xf numFmtId="0" fontId="24" fillId="0" borderId="64" xfId="0" applyFont="1" applyBorder="1">
      <alignment vertical="center"/>
    </xf>
    <xf numFmtId="0" fontId="24" fillId="0" borderId="65" xfId="0" applyFont="1" applyBorder="1">
      <alignment vertical="center"/>
    </xf>
    <xf numFmtId="0" fontId="24" fillId="0" borderId="30" xfId="0" applyFont="1" applyBorder="1">
      <alignment vertical="center"/>
    </xf>
    <xf numFmtId="0" fontId="24" fillId="0" borderId="31" xfId="0" applyFont="1" applyBorder="1">
      <alignment vertical="center"/>
    </xf>
    <xf numFmtId="0" fontId="24" fillId="0" borderId="32" xfId="0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8" borderId="63" xfId="0" applyFont="1" applyFill="1" applyBorder="1" applyAlignment="1">
      <alignment horizontal="center" vertical="center"/>
    </xf>
    <xf numFmtId="0" fontId="7" fillId="8" borderId="64" xfId="0" applyFont="1" applyFill="1" applyBorder="1" applyAlignment="1">
      <alignment horizontal="center" vertical="center"/>
    </xf>
    <xf numFmtId="0" fontId="7" fillId="8" borderId="61" xfId="0" applyFont="1" applyFill="1" applyBorder="1" applyAlignment="1">
      <alignment horizontal="center" vertical="center"/>
    </xf>
    <xf numFmtId="0" fontId="7" fillId="8" borderId="65" xfId="0" applyFont="1" applyFill="1" applyBorder="1" applyAlignment="1">
      <alignment horizontal="center" vertical="center"/>
    </xf>
    <xf numFmtId="41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1" fontId="12" fillId="0" borderId="30" xfId="1" applyFont="1" applyBorder="1" applyAlignment="1">
      <alignment horizontal="center" vertical="center"/>
    </xf>
    <xf numFmtId="41" fontId="12" fillId="0" borderId="31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41" fontId="21" fillId="0" borderId="41" xfId="1" applyFont="1" applyBorder="1" applyAlignment="1">
      <alignment horizontal="center" vertical="center"/>
    </xf>
    <xf numFmtId="41" fontId="21" fillId="0" borderId="29" xfId="1" applyFont="1" applyBorder="1" applyAlignment="1">
      <alignment horizontal="center" vertical="center"/>
    </xf>
    <xf numFmtId="41" fontId="21" fillId="0" borderId="40" xfId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1" fontId="22" fillId="0" borderId="41" xfId="1" applyFont="1" applyBorder="1" applyAlignment="1">
      <alignment horizontal="center" vertical="center"/>
    </xf>
    <xf numFmtId="41" fontId="22" fillId="0" borderId="29" xfId="1" applyFont="1" applyBorder="1" applyAlignment="1">
      <alignment horizontal="center" vertical="center"/>
    </xf>
    <xf numFmtId="41" fontId="22" fillId="0" borderId="36" xfId="1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1" fontId="12" fillId="0" borderId="2" xfId="1" applyFont="1" applyBorder="1" applyAlignment="1">
      <alignment horizontal="center" vertical="center"/>
    </xf>
    <xf numFmtId="41" fontId="12" fillId="0" borderId="3" xfId="1" applyFont="1" applyBorder="1" applyAlignment="1">
      <alignment horizontal="center" vertical="center"/>
    </xf>
    <xf numFmtId="41" fontId="12" fillId="0" borderId="24" xfId="1" applyFont="1" applyBorder="1" applyAlignment="1">
      <alignment horizontal="center" vertical="center"/>
    </xf>
    <xf numFmtId="41" fontId="12" fillId="0" borderId="25" xfId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12" fillId="0" borderId="20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2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7" fontId="12" fillId="2" borderId="22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41" fontId="12" fillId="0" borderId="23" xfId="1" applyFont="1" applyBorder="1" applyAlignment="1">
      <alignment horizontal="center" vertical="center"/>
    </xf>
    <xf numFmtId="41" fontId="12" fillId="0" borderId="21" xfId="1" applyFont="1" applyBorder="1" applyAlignment="1">
      <alignment horizontal="center" vertical="center"/>
    </xf>
    <xf numFmtId="41" fontId="12" fillId="0" borderId="1" xfId="1" applyFont="1" applyBorder="1" applyAlignment="1">
      <alignment horizontal="center" vertical="center"/>
    </xf>
    <xf numFmtId="41" fontId="12" fillId="0" borderId="22" xfId="1" applyFont="1" applyBorder="1" applyAlignment="1">
      <alignment horizontal="center" vertical="center"/>
    </xf>
    <xf numFmtId="41" fontId="12" fillId="2" borderId="21" xfId="1" applyFont="1" applyFill="1" applyBorder="1" applyAlignment="1">
      <alignment horizontal="center" vertical="center"/>
    </xf>
    <xf numFmtId="41" fontId="12" fillId="2" borderId="1" xfId="1" applyFont="1" applyFill="1" applyBorder="1" applyAlignment="1">
      <alignment horizontal="center" vertical="center"/>
    </xf>
    <xf numFmtId="41" fontId="12" fillId="2" borderId="22" xfId="1" applyFont="1" applyFill="1" applyBorder="1" applyAlignment="1">
      <alignment horizontal="center" vertical="center"/>
    </xf>
    <xf numFmtId="41" fontId="12" fillId="0" borderId="5" xfId="1" applyFont="1" applyBorder="1" applyAlignment="1">
      <alignment horizontal="center" vertical="center"/>
    </xf>
    <xf numFmtId="41" fontId="12" fillId="0" borderId="20" xfId="1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41" fontId="12" fillId="0" borderId="19" xfId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41" fontId="12" fillId="2" borderId="19" xfId="1" applyFont="1" applyFill="1" applyBorder="1" applyAlignment="1">
      <alignment horizontal="center" vertical="center"/>
    </xf>
    <xf numFmtId="41" fontId="12" fillId="2" borderId="5" xfId="1" applyFont="1" applyFill="1" applyBorder="1" applyAlignment="1">
      <alignment horizontal="center" vertical="center"/>
    </xf>
    <xf numFmtId="41" fontId="12" fillId="2" borderId="20" xfId="1" applyFont="1" applyFill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176" fontId="5" fillId="5" borderId="28" xfId="1" applyNumberFormat="1" applyFont="1" applyFill="1" applyBorder="1" applyAlignment="1">
      <alignment horizontal="center" vertical="center"/>
    </xf>
    <xf numFmtId="176" fontId="5" fillId="5" borderId="29" xfId="1" applyNumberFormat="1" applyFont="1" applyFill="1" applyBorder="1" applyAlignment="1">
      <alignment horizontal="center" vertical="center"/>
    </xf>
    <xf numFmtId="176" fontId="5" fillId="5" borderId="40" xfId="1" applyNumberFormat="1" applyFont="1" applyFill="1" applyBorder="1" applyAlignment="1">
      <alignment horizontal="center" vertical="center"/>
    </xf>
    <xf numFmtId="176" fontId="5" fillId="5" borderId="41" xfId="1" applyNumberFormat="1" applyFont="1" applyFill="1" applyBorder="1" applyAlignment="1">
      <alignment horizontal="center" vertical="center"/>
    </xf>
    <xf numFmtId="176" fontId="5" fillId="5" borderId="36" xfId="1" applyNumberFormat="1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/>
    </xf>
    <xf numFmtId="0" fontId="13" fillId="8" borderId="49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41" fontId="24" fillId="0" borderId="5" xfId="1" applyFont="1" applyBorder="1" applyAlignment="1">
      <alignment horizontal="center" vertical="center"/>
    </xf>
    <xf numFmtId="41" fontId="24" fillId="0" borderId="42" xfId="1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/>
    </xf>
    <xf numFmtId="0" fontId="25" fillId="0" borderId="69" xfId="0" applyFont="1" applyBorder="1" applyAlignment="1">
      <alignment horizontal="left" vertical="center"/>
    </xf>
    <xf numFmtId="0" fontId="24" fillId="0" borderId="69" xfId="0" applyFont="1" applyBorder="1" applyAlignment="1">
      <alignment horizontal="left" vertical="center"/>
    </xf>
    <xf numFmtId="0" fontId="24" fillId="0" borderId="71" xfId="0" applyFont="1" applyBorder="1" applyAlignment="1">
      <alignment horizontal="right" vertical="center"/>
    </xf>
    <xf numFmtId="0" fontId="24" fillId="0" borderId="69" xfId="0" applyFont="1" applyBorder="1" applyAlignment="1">
      <alignment horizontal="right" vertical="center"/>
    </xf>
    <xf numFmtId="41" fontId="24" fillId="0" borderId="6" xfId="1" applyFont="1" applyBorder="1" applyAlignment="1">
      <alignment horizontal="center" vertical="center"/>
    </xf>
    <xf numFmtId="41" fontId="24" fillId="0" borderId="7" xfId="1" applyFont="1" applyBorder="1" applyAlignment="1">
      <alignment horizontal="center" vertical="center"/>
    </xf>
    <xf numFmtId="41" fontId="24" fillId="0" borderId="8" xfId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41" fontId="24" fillId="0" borderId="47" xfId="1" applyFont="1" applyBorder="1" applyAlignment="1">
      <alignment horizontal="center" vertical="center"/>
    </xf>
    <xf numFmtId="41" fontId="24" fillId="0" borderId="62" xfId="1" applyFont="1" applyBorder="1" applyAlignment="1">
      <alignment horizontal="center" vertical="center"/>
    </xf>
    <xf numFmtId="41" fontId="24" fillId="0" borderId="60" xfId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1" fontId="14" fillId="0" borderId="1" xfId="1" applyFont="1" applyBorder="1" applyAlignment="1">
      <alignment horizontal="center" vertical="center"/>
    </xf>
    <xf numFmtId="41" fontId="1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41" fontId="8" fillId="0" borderId="3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1" fontId="8" fillId="0" borderId="31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41" fontId="8" fillId="0" borderId="30" xfId="1" applyFont="1" applyBorder="1" applyAlignment="1">
      <alignment horizontal="center" vertical="center"/>
    </xf>
    <xf numFmtId="41" fontId="8" fillId="0" borderId="31" xfId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7" fontId="8" fillId="2" borderId="22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CCFFCC"/>
      <color rgb="FFCCFFFF"/>
      <color rgb="FFFFCC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9E14-817E-4A23-998E-D75C9F707299}">
  <dimension ref="B1:BD43"/>
  <sheetViews>
    <sheetView showGridLines="0" tabSelected="1" workbookViewId="0">
      <selection activeCell="BD21" sqref="BD21"/>
    </sheetView>
  </sheetViews>
  <sheetFormatPr defaultRowHeight="16.5" x14ac:dyDescent="0.3"/>
  <cols>
    <col min="1" max="1" width="0.5" customWidth="1"/>
    <col min="2" max="5" width="2.125" customWidth="1"/>
    <col min="6" max="7" width="1.625" customWidth="1"/>
    <col min="8" max="8" width="2.375" customWidth="1"/>
    <col min="9" max="53" width="1.625" customWidth="1"/>
  </cols>
  <sheetData>
    <row r="1" spans="2:56" ht="5.45" customHeight="1" x14ac:dyDescent="0.3"/>
    <row r="2" spans="2:56" ht="35.1" customHeight="1" x14ac:dyDescent="0.3">
      <c r="B2" s="175" t="s">
        <v>77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</row>
    <row r="3" spans="2:56" ht="20.100000000000001" customHeight="1" x14ac:dyDescent="0.3">
      <c r="B3" s="51" t="s">
        <v>7</v>
      </c>
      <c r="C3" s="51"/>
      <c r="D3" s="51"/>
      <c r="E3" s="51"/>
      <c r="F3" s="51"/>
      <c r="G3" s="52"/>
      <c r="H3" s="52"/>
      <c r="I3" s="5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"/>
      <c r="Y3" s="5"/>
      <c r="Z3" s="5"/>
      <c r="AA3" s="5"/>
      <c r="AB3" s="5"/>
      <c r="AC3" s="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67" t="s">
        <v>8</v>
      </c>
      <c r="AV3" s="167"/>
      <c r="AW3" s="167"/>
      <c r="AX3" s="167"/>
      <c r="AY3" s="167"/>
      <c r="AZ3" s="167"/>
      <c r="BA3" s="167"/>
    </row>
    <row r="4" spans="2:56" ht="6" customHeight="1" thickBo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2:56" ht="27" customHeight="1" thickBot="1" x14ac:dyDescent="0.35">
      <c r="B5" s="176" t="s">
        <v>0</v>
      </c>
      <c r="C5" s="177"/>
      <c r="D5" s="177"/>
      <c r="E5" s="177"/>
      <c r="F5" s="177"/>
      <c r="G5" s="177"/>
      <c r="H5" s="178"/>
      <c r="I5" s="179" t="s">
        <v>11</v>
      </c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80"/>
      <c r="X5" s="181" t="s">
        <v>12</v>
      </c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80"/>
      <c r="AM5" s="181" t="s">
        <v>19</v>
      </c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80"/>
    </row>
    <row r="6" spans="2:56" ht="30" customHeight="1" x14ac:dyDescent="0.3">
      <c r="B6" s="190" t="s">
        <v>21</v>
      </c>
      <c r="C6" s="191"/>
      <c r="D6" s="191"/>
      <c r="E6" s="191"/>
      <c r="F6" s="191"/>
      <c r="G6" s="191"/>
      <c r="H6" s="192"/>
      <c r="I6" s="196" t="s">
        <v>54</v>
      </c>
      <c r="J6" s="183"/>
      <c r="K6" s="183"/>
      <c r="L6" s="183"/>
      <c r="M6" s="183"/>
      <c r="N6" s="183"/>
      <c r="O6" s="183"/>
      <c r="P6" s="197"/>
      <c r="Q6" s="182" t="s">
        <v>78</v>
      </c>
      <c r="R6" s="183"/>
      <c r="S6" s="183"/>
      <c r="T6" s="183"/>
      <c r="U6" s="183"/>
      <c r="V6" s="183"/>
      <c r="W6" s="184"/>
      <c r="X6" s="196" t="s">
        <v>54</v>
      </c>
      <c r="Y6" s="183"/>
      <c r="Z6" s="183"/>
      <c r="AA6" s="183"/>
      <c r="AB6" s="183"/>
      <c r="AC6" s="183"/>
      <c r="AD6" s="183"/>
      <c r="AE6" s="197"/>
      <c r="AF6" s="182" t="s">
        <v>78</v>
      </c>
      <c r="AG6" s="183"/>
      <c r="AH6" s="183"/>
      <c r="AI6" s="183"/>
      <c r="AJ6" s="183"/>
      <c r="AK6" s="183"/>
      <c r="AL6" s="184"/>
      <c r="AM6" s="196" t="s">
        <v>54</v>
      </c>
      <c r="AN6" s="183"/>
      <c r="AO6" s="183"/>
      <c r="AP6" s="183"/>
      <c r="AQ6" s="183"/>
      <c r="AR6" s="183"/>
      <c r="AS6" s="183"/>
      <c r="AT6" s="197"/>
      <c r="AU6" s="182" t="s">
        <v>78</v>
      </c>
      <c r="AV6" s="183"/>
      <c r="AW6" s="183"/>
      <c r="AX6" s="183"/>
      <c r="AY6" s="183"/>
      <c r="AZ6" s="183"/>
      <c r="BA6" s="184"/>
    </row>
    <row r="7" spans="2:56" ht="27" customHeight="1" thickBot="1" x14ac:dyDescent="0.35">
      <c r="B7" s="193"/>
      <c r="C7" s="194"/>
      <c r="D7" s="194"/>
      <c r="E7" s="194"/>
      <c r="F7" s="194"/>
      <c r="G7" s="194"/>
      <c r="H7" s="195"/>
      <c r="I7" s="185">
        <v>90450</v>
      </c>
      <c r="J7" s="186"/>
      <c r="K7" s="186"/>
      <c r="L7" s="186"/>
      <c r="M7" s="186"/>
      <c r="N7" s="186"/>
      <c r="O7" s="186"/>
      <c r="P7" s="187"/>
      <c r="Q7" s="188">
        <f>+I7*30</f>
        <v>2713500</v>
      </c>
      <c r="R7" s="186"/>
      <c r="S7" s="186"/>
      <c r="T7" s="186"/>
      <c r="U7" s="186"/>
      <c r="V7" s="186"/>
      <c r="W7" s="189"/>
      <c r="X7" s="185">
        <v>83910</v>
      </c>
      <c r="Y7" s="186"/>
      <c r="Z7" s="186"/>
      <c r="AA7" s="186"/>
      <c r="AB7" s="186"/>
      <c r="AC7" s="186"/>
      <c r="AD7" s="186"/>
      <c r="AE7" s="187"/>
      <c r="AF7" s="188">
        <f>+X7*30</f>
        <v>2517300</v>
      </c>
      <c r="AG7" s="186"/>
      <c r="AH7" s="186"/>
      <c r="AI7" s="186"/>
      <c r="AJ7" s="186"/>
      <c r="AK7" s="186"/>
      <c r="AL7" s="189"/>
      <c r="AM7" s="186">
        <v>79240</v>
      </c>
      <c r="AN7" s="186"/>
      <c r="AO7" s="186"/>
      <c r="AP7" s="186"/>
      <c r="AQ7" s="186"/>
      <c r="AR7" s="186"/>
      <c r="AS7" s="186"/>
      <c r="AT7" s="187"/>
      <c r="AU7" s="188">
        <f>+AM7*30</f>
        <v>2377200</v>
      </c>
      <c r="AV7" s="186"/>
      <c r="AW7" s="186"/>
      <c r="AX7" s="186"/>
      <c r="AY7" s="186"/>
      <c r="AZ7" s="186"/>
      <c r="BA7" s="189"/>
    </row>
    <row r="8" spans="2:56" ht="3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2:56" ht="7.5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2:56" ht="20.100000000000001" customHeight="1" x14ac:dyDescent="0.3">
      <c r="B10" s="51" t="s">
        <v>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4"/>
      <c r="T10" s="4"/>
      <c r="U10" s="4"/>
      <c r="V10" s="4"/>
      <c r="W10" s="4"/>
      <c r="X10" s="4"/>
      <c r="Y10" s="5"/>
      <c r="Z10" s="5"/>
      <c r="AA10" s="5"/>
      <c r="AB10" s="5"/>
      <c r="AC10" s="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67" t="s">
        <v>8</v>
      </c>
      <c r="AV10" s="167"/>
      <c r="AW10" s="167"/>
      <c r="AX10" s="167"/>
      <c r="AY10" s="167"/>
      <c r="AZ10" s="167"/>
      <c r="BA10" s="1"/>
    </row>
    <row r="11" spans="2:56" ht="5.0999999999999996" customHeight="1" thickBot="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2:56" ht="24.95" customHeight="1" thickBot="1" x14ac:dyDescent="0.35">
      <c r="B12" s="168" t="s">
        <v>13</v>
      </c>
      <c r="C12" s="169"/>
      <c r="D12" s="169"/>
      <c r="E12" s="169"/>
      <c r="F12" s="169"/>
      <c r="G12" s="169"/>
      <c r="H12" s="169"/>
      <c r="I12" s="170" t="s">
        <v>11</v>
      </c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2"/>
      <c r="X12" s="170" t="s">
        <v>12</v>
      </c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2"/>
      <c r="AM12" s="170" t="s">
        <v>19</v>
      </c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2"/>
    </row>
    <row r="13" spans="2:56" ht="24.95" customHeight="1" thickTop="1" thickBot="1" x14ac:dyDescent="0.35">
      <c r="B13" s="173" t="s">
        <v>14</v>
      </c>
      <c r="C13" s="174"/>
      <c r="D13" s="174"/>
      <c r="E13" s="174"/>
      <c r="F13" s="174"/>
      <c r="G13" s="174"/>
      <c r="H13" s="174"/>
      <c r="I13" s="166">
        <v>0.2</v>
      </c>
      <c r="J13" s="163"/>
      <c r="K13" s="163"/>
      <c r="L13" s="163"/>
      <c r="M13" s="164"/>
      <c r="N13" s="162">
        <v>0.12</v>
      </c>
      <c r="O13" s="163"/>
      <c r="P13" s="163"/>
      <c r="Q13" s="163"/>
      <c r="R13" s="164"/>
      <c r="S13" s="162">
        <v>0.08</v>
      </c>
      <c r="T13" s="163"/>
      <c r="U13" s="163"/>
      <c r="V13" s="163"/>
      <c r="W13" s="165"/>
      <c r="X13" s="166">
        <v>0.2</v>
      </c>
      <c r="Y13" s="163"/>
      <c r="Z13" s="163"/>
      <c r="AA13" s="163"/>
      <c r="AB13" s="164"/>
      <c r="AC13" s="162">
        <v>0.12</v>
      </c>
      <c r="AD13" s="163"/>
      <c r="AE13" s="163"/>
      <c r="AF13" s="163"/>
      <c r="AG13" s="164"/>
      <c r="AH13" s="162">
        <v>0.08</v>
      </c>
      <c r="AI13" s="163"/>
      <c r="AJ13" s="163"/>
      <c r="AK13" s="163"/>
      <c r="AL13" s="165"/>
      <c r="AM13" s="166">
        <v>0.2</v>
      </c>
      <c r="AN13" s="163"/>
      <c r="AO13" s="163"/>
      <c r="AP13" s="163"/>
      <c r="AQ13" s="164"/>
      <c r="AR13" s="162">
        <v>0.12</v>
      </c>
      <c r="AS13" s="163"/>
      <c r="AT13" s="163"/>
      <c r="AU13" s="163"/>
      <c r="AV13" s="164"/>
      <c r="AW13" s="162">
        <v>0.08</v>
      </c>
      <c r="AX13" s="163"/>
      <c r="AY13" s="163"/>
      <c r="AZ13" s="163"/>
      <c r="BA13" s="165"/>
    </row>
    <row r="14" spans="2:56" ht="20.100000000000001" customHeight="1" thickTop="1" x14ac:dyDescent="0.3">
      <c r="B14" s="150" t="s">
        <v>15</v>
      </c>
      <c r="C14" s="151"/>
      <c r="D14" s="151"/>
      <c r="E14" s="151"/>
      <c r="F14" s="154">
        <v>28</v>
      </c>
      <c r="G14" s="155"/>
      <c r="H14" s="7" t="s">
        <v>1</v>
      </c>
      <c r="I14" s="156">
        <f>+I18+$I$22</f>
        <v>898520</v>
      </c>
      <c r="J14" s="141"/>
      <c r="K14" s="141"/>
      <c r="L14" s="141"/>
      <c r="M14" s="141"/>
      <c r="N14" s="141">
        <f>+N18+$I$22</f>
        <v>695910</v>
      </c>
      <c r="O14" s="141"/>
      <c r="P14" s="141"/>
      <c r="Q14" s="141"/>
      <c r="R14" s="141"/>
      <c r="S14" s="141">
        <f>+S18+$I$22</f>
        <v>594600</v>
      </c>
      <c r="T14" s="141"/>
      <c r="U14" s="141"/>
      <c r="V14" s="141"/>
      <c r="W14" s="142"/>
      <c r="X14" s="156">
        <f>+X18+$I$22</f>
        <v>861890</v>
      </c>
      <c r="Y14" s="141"/>
      <c r="Z14" s="141"/>
      <c r="AA14" s="141"/>
      <c r="AB14" s="141"/>
      <c r="AC14" s="141">
        <f>+AC18+$I$22</f>
        <v>673930</v>
      </c>
      <c r="AD14" s="141"/>
      <c r="AE14" s="141"/>
      <c r="AF14" s="141"/>
      <c r="AG14" s="141"/>
      <c r="AH14" s="141">
        <f>+AH18+$I$22</f>
        <v>579950</v>
      </c>
      <c r="AI14" s="141"/>
      <c r="AJ14" s="141"/>
      <c r="AK14" s="141"/>
      <c r="AL14" s="142"/>
      <c r="AM14" s="156">
        <f>+AM18+$I$22</f>
        <v>835740</v>
      </c>
      <c r="AN14" s="141"/>
      <c r="AO14" s="141"/>
      <c r="AP14" s="141"/>
      <c r="AQ14" s="141"/>
      <c r="AR14" s="141">
        <f>+AR18+$I$22</f>
        <v>658240</v>
      </c>
      <c r="AS14" s="141"/>
      <c r="AT14" s="141"/>
      <c r="AU14" s="141"/>
      <c r="AV14" s="141"/>
      <c r="AW14" s="141">
        <f>+AW18+$I$22</f>
        <v>569490</v>
      </c>
      <c r="AX14" s="141"/>
      <c r="AY14" s="141"/>
      <c r="AZ14" s="141"/>
      <c r="BA14" s="142"/>
    </row>
    <row r="15" spans="2:56" ht="20.100000000000001" customHeight="1" x14ac:dyDescent="0.3">
      <c r="B15" s="152"/>
      <c r="C15" s="153"/>
      <c r="D15" s="153"/>
      <c r="E15" s="153"/>
      <c r="F15" s="157">
        <v>29</v>
      </c>
      <c r="G15" s="158"/>
      <c r="H15" s="8" t="s">
        <v>1</v>
      </c>
      <c r="I15" s="156">
        <f>+I19+$I$23</f>
        <v>930610</v>
      </c>
      <c r="J15" s="141"/>
      <c r="K15" s="141"/>
      <c r="L15" s="141"/>
      <c r="M15" s="141"/>
      <c r="N15" s="141">
        <f>+N19+$I$23</f>
        <v>720760</v>
      </c>
      <c r="O15" s="141"/>
      <c r="P15" s="141"/>
      <c r="Q15" s="141"/>
      <c r="R15" s="141"/>
      <c r="S15" s="141">
        <f>+S19+$I$23</f>
        <v>615840</v>
      </c>
      <c r="T15" s="141"/>
      <c r="U15" s="141"/>
      <c r="V15" s="141"/>
      <c r="W15" s="142"/>
      <c r="X15" s="156">
        <f>+X19+$I$23</f>
        <v>892670</v>
      </c>
      <c r="Y15" s="141"/>
      <c r="Z15" s="141"/>
      <c r="AA15" s="141"/>
      <c r="AB15" s="141"/>
      <c r="AC15" s="141">
        <f>+AC19+$I$23</f>
        <v>698000</v>
      </c>
      <c r="AD15" s="141"/>
      <c r="AE15" s="141"/>
      <c r="AF15" s="141"/>
      <c r="AG15" s="141"/>
      <c r="AH15" s="141">
        <f>+AH19+$I$23</f>
        <v>600670</v>
      </c>
      <c r="AI15" s="141"/>
      <c r="AJ15" s="141"/>
      <c r="AK15" s="141"/>
      <c r="AL15" s="142"/>
      <c r="AM15" s="156">
        <f>+AM19+$I$23</f>
        <v>865590</v>
      </c>
      <c r="AN15" s="141"/>
      <c r="AO15" s="141"/>
      <c r="AP15" s="141"/>
      <c r="AQ15" s="141"/>
      <c r="AR15" s="141">
        <f>+AR19+$I$23</f>
        <v>681750</v>
      </c>
      <c r="AS15" s="141"/>
      <c r="AT15" s="141"/>
      <c r="AU15" s="141"/>
      <c r="AV15" s="141"/>
      <c r="AW15" s="141">
        <f>+AW19+$I$23</f>
        <v>589830</v>
      </c>
      <c r="AX15" s="141"/>
      <c r="AY15" s="141"/>
      <c r="AZ15" s="141"/>
      <c r="BA15" s="142"/>
    </row>
    <row r="16" spans="2:56" ht="20.100000000000001" customHeight="1" x14ac:dyDescent="0.3">
      <c r="B16" s="152"/>
      <c r="C16" s="153"/>
      <c r="D16" s="153"/>
      <c r="E16" s="153"/>
      <c r="F16" s="128">
        <v>30</v>
      </c>
      <c r="G16" s="129"/>
      <c r="H16" s="9" t="s">
        <v>1</v>
      </c>
      <c r="I16" s="159">
        <f>+I20+$I$24</f>
        <v>962700</v>
      </c>
      <c r="J16" s="160"/>
      <c r="K16" s="160"/>
      <c r="L16" s="160"/>
      <c r="M16" s="160"/>
      <c r="N16" s="160">
        <f>+N20+$I$24</f>
        <v>745620</v>
      </c>
      <c r="O16" s="160"/>
      <c r="P16" s="160"/>
      <c r="Q16" s="160"/>
      <c r="R16" s="160"/>
      <c r="S16" s="160">
        <f>+S20+$I$24</f>
        <v>637080</v>
      </c>
      <c r="T16" s="160"/>
      <c r="U16" s="160"/>
      <c r="V16" s="160"/>
      <c r="W16" s="161"/>
      <c r="X16" s="159">
        <f>+X20+$I$24</f>
        <v>923460</v>
      </c>
      <c r="Y16" s="160"/>
      <c r="Z16" s="160"/>
      <c r="AA16" s="160"/>
      <c r="AB16" s="160"/>
      <c r="AC16" s="160">
        <f>+AC20+$I$24</f>
        <v>722070</v>
      </c>
      <c r="AD16" s="160"/>
      <c r="AE16" s="160"/>
      <c r="AF16" s="160"/>
      <c r="AG16" s="160"/>
      <c r="AH16" s="160">
        <f>+AH20+$I$24</f>
        <v>621380</v>
      </c>
      <c r="AI16" s="160"/>
      <c r="AJ16" s="160"/>
      <c r="AK16" s="160"/>
      <c r="AL16" s="161"/>
      <c r="AM16" s="159">
        <f>+AM20+$I$24</f>
        <v>895440</v>
      </c>
      <c r="AN16" s="160"/>
      <c r="AO16" s="160"/>
      <c r="AP16" s="160"/>
      <c r="AQ16" s="160"/>
      <c r="AR16" s="160">
        <f>+AR20+$I$24</f>
        <v>705260</v>
      </c>
      <c r="AS16" s="160"/>
      <c r="AT16" s="160"/>
      <c r="AU16" s="160"/>
      <c r="AV16" s="160"/>
      <c r="AW16" s="160">
        <f>+AW20+$I$24</f>
        <v>610170</v>
      </c>
      <c r="AX16" s="160"/>
      <c r="AY16" s="160"/>
      <c r="AZ16" s="160"/>
      <c r="BA16" s="161"/>
      <c r="BB16" s="20"/>
      <c r="BC16" s="20"/>
      <c r="BD16" s="20"/>
    </row>
    <row r="17" spans="2:53" ht="20.100000000000001" customHeight="1" x14ac:dyDescent="0.3">
      <c r="B17" s="152"/>
      <c r="C17" s="153"/>
      <c r="D17" s="153"/>
      <c r="E17" s="153"/>
      <c r="F17" s="157">
        <v>31</v>
      </c>
      <c r="G17" s="158"/>
      <c r="H17" s="8" t="s">
        <v>1</v>
      </c>
      <c r="I17" s="135">
        <f>+I21+$I$25</f>
        <v>994790</v>
      </c>
      <c r="J17" s="136"/>
      <c r="K17" s="136"/>
      <c r="L17" s="136"/>
      <c r="M17" s="136"/>
      <c r="N17" s="141">
        <f>+N21+$I$25</f>
        <v>770470</v>
      </c>
      <c r="O17" s="141"/>
      <c r="P17" s="141"/>
      <c r="Q17" s="141"/>
      <c r="R17" s="141"/>
      <c r="S17" s="141">
        <f>+S21+$I$25</f>
        <v>658310</v>
      </c>
      <c r="T17" s="141"/>
      <c r="U17" s="141"/>
      <c r="V17" s="141"/>
      <c r="W17" s="142"/>
      <c r="X17" s="135">
        <f>+X21+$I$25</f>
        <v>954240</v>
      </c>
      <c r="Y17" s="136"/>
      <c r="Z17" s="136"/>
      <c r="AA17" s="136"/>
      <c r="AB17" s="136"/>
      <c r="AC17" s="141">
        <f>+AC21+$I$25</f>
        <v>746140</v>
      </c>
      <c r="AD17" s="141"/>
      <c r="AE17" s="141"/>
      <c r="AF17" s="141"/>
      <c r="AG17" s="141"/>
      <c r="AH17" s="141">
        <f>+AH21+$I$25</f>
        <v>642090</v>
      </c>
      <c r="AI17" s="141"/>
      <c r="AJ17" s="141"/>
      <c r="AK17" s="141"/>
      <c r="AL17" s="142"/>
      <c r="AM17" s="135">
        <f>+AM21+$I$25</f>
        <v>925280</v>
      </c>
      <c r="AN17" s="136"/>
      <c r="AO17" s="136"/>
      <c r="AP17" s="136"/>
      <c r="AQ17" s="136"/>
      <c r="AR17" s="141">
        <f>+AR21+$I$25</f>
        <v>728770</v>
      </c>
      <c r="AS17" s="141"/>
      <c r="AT17" s="141"/>
      <c r="AU17" s="141"/>
      <c r="AV17" s="141"/>
      <c r="AW17" s="141">
        <f>+AW21+$I$25</f>
        <v>630510</v>
      </c>
      <c r="AX17" s="141"/>
      <c r="AY17" s="141"/>
      <c r="AZ17" s="141"/>
      <c r="BA17" s="142"/>
    </row>
    <row r="18" spans="2:53" ht="20.100000000000001" customHeight="1" x14ac:dyDescent="0.3">
      <c r="B18" s="143" t="s">
        <v>2</v>
      </c>
      <c r="C18" s="144"/>
      <c r="D18" s="144"/>
      <c r="E18" s="144"/>
      <c r="F18" s="148">
        <v>28</v>
      </c>
      <c r="G18" s="149"/>
      <c r="H18" s="10" t="s">
        <v>1</v>
      </c>
      <c r="I18" s="135">
        <f>ROUNDDOWN(I$7*F$18*20%,-1)</f>
        <v>506520</v>
      </c>
      <c r="J18" s="136"/>
      <c r="K18" s="136"/>
      <c r="L18" s="136"/>
      <c r="M18" s="136"/>
      <c r="N18" s="136">
        <f>ROUNDDOWN(I$7*$F$18*12%,-1)</f>
        <v>303910</v>
      </c>
      <c r="O18" s="136"/>
      <c r="P18" s="136"/>
      <c r="Q18" s="136"/>
      <c r="R18" s="136"/>
      <c r="S18" s="136">
        <f>ROUNDDOWN($I$7*$F$18*8%,-1)</f>
        <v>202600</v>
      </c>
      <c r="T18" s="136"/>
      <c r="U18" s="136"/>
      <c r="V18" s="136"/>
      <c r="W18" s="137"/>
      <c r="X18" s="135">
        <f>ROUNDDOWN($X$7*$F$18*20%,-1)</f>
        <v>469890</v>
      </c>
      <c r="Y18" s="136"/>
      <c r="Z18" s="136"/>
      <c r="AA18" s="136"/>
      <c r="AB18" s="136"/>
      <c r="AC18" s="136">
        <f>ROUNDDOWN($X$7*$F$18*12%,-1)</f>
        <v>281930</v>
      </c>
      <c r="AD18" s="136"/>
      <c r="AE18" s="136"/>
      <c r="AF18" s="136"/>
      <c r="AG18" s="136"/>
      <c r="AH18" s="136">
        <f>ROUNDDOWN($X$7*$F$18*8%,-1)</f>
        <v>187950</v>
      </c>
      <c r="AI18" s="136"/>
      <c r="AJ18" s="136"/>
      <c r="AK18" s="136"/>
      <c r="AL18" s="137"/>
      <c r="AM18" s="135">
        <f>ROUNDDOWN($AM$7*$F$18*20%,-1)</f>
        <v>443740</v>
      </c>
      <c r="AN18" s="136"/>
      <c r="AO18" s="136"/>
      <c r="AP18" s="136"/>
      <c r="AQ18" s="136"/>
      <c r="AR18" s="136">
        <f>ROUNDDOWN($AM$7*$F$18*12%,-1)</f>
        <v>266240</v>
      </c>
      <c r="AS18" s="136"/>
      <c r="AT18" s="136"/>
      <c r="AU18" s="136"/>
      <c r="AV18" s="136"/>
      <c r="AW18" s="136">
        <f>ROUNDDOWN($AM$7*$F$18*8%,-1)</f>
        <v>177490</v>
      </c>
      <c r="AX18" s="136"/>
      <c r="AY18" s="136"/>
      <c r="AZ18" s="136"/>
      <c r="BA18" s="137"/>
    </row>
    <row r="19" spans="2:53" ht="20.100000000000001" customHeight="1" x14ac:dyDescent="0.3">
      <c r="B19" s="145"/>
      <c r="C19" s="144"/>
      <c r="D19" s="144"/>
      <c r="E19" s="144"/>
      <c r="F19" s="148">
        <v>29</v>
      </c>
      <c r="G19" s="149"/>
      <c r="H19" s="10" t="s">
        <v>1</v>
      </c>
      <c r="I19" s="135">
        <f>ROUNDDOWN(I$7*F$19*20%,-1)</f>
        <v>524610</v>
      </c>
      <c r="J19" s="136"/>
      <c r="K19" s="136"/>
      <c r="L19" s="136"/>
      <c r="M19" s="136"/>
      <c r="N19" s="136">
        <f>ROUNDDOWN($I$7*$F$19*12%,-1)</f>
        <v>314760</v>
      </c>
      <c r="O19" s="136"/>
      <c r="P19" s="136"/>
      <c r="Q19" s="136"/>
      <c r="R19" s="136"/>
      <c r="S19" s="136">
        <f>ROUNDDOWN($I$7*$F$19*8%,-1)</f>
        <v>209840</v>
      </c>
      <c r="T19" s="136"/>
      <c r="U19" s="136"/>
      <c r="V19" s="136"/>
      <c r="W19" s="137"/>
      <c r="X19" s="135">
        <f>ROUNDDOWN($X$7*$F$19*20%,-1)</f>
        <v>486670</v>
      </c>
      <c r="Y19" s="136"/>
      <c r="Z19" s="136"/>
      <c r="AA19" s="136"/>
      <c r="AB19" s="136"/>
      <c r="AC19" s="136">
        <f>ROUNDDOWN($X$7*$F$19*12%,-1)</f>
        <v>292000</v>
      </c>
      <c r="AD19" s="136"/>
      <c r="AE19" s="136"/>
      <c r="AF19" s="136"/>
      <c r="AG19" s="136"/>
      <c r="AH19" s="136">
        <f>ROUNDDOWN($X$7*$F$19*8%,-1)</f>
        <v>194670</v>
      </c>
      <c r="AI19" s="136"/>
      <c r="AJ19" s="136"/>
      <c r="AK19" s="136"/>
      <c r="AL19" s="137"/>
      <c r="AM19" s="135">
        <f>ROUNDDOWN($AM$7*$F$19*20%,-1)</f>
        <v>459590</v>
      </c>
      <c r="AN19" s="136"/>
      <c r="AO19" s="136"/>
      <c r="AP19" s="136"/>
      <c r="AQ19" s="136"/>
      <c r="AR19" s="136">
        <f>ROUNDDOWN($AM$7*$F$19*12%,-1)</f>
        <v>275750</v>
      </c>
      <c r="AS19" s="136"/>
      <c r="AT19" s="136"/>
      <c r="AU19" s="136"/>
      <c r="AV19" s="136"/>
      <c r="AW19" s="136">
        <f>ROUNDDOWN($AM$7*$F$19*8%,-1)</f>
        <v>183830</v>
      </c>
      <c r="AX19" s="136"/>
      <c r="AY19" s="136"/>
      <c r="AZ19" s="136"/>
      <c r="BA19" s="137"/>
    </row>
    <row r="20" spans="2:53" ht="20.100000000000001" customHeight="1" x14ac:dyDescent="0.3">
      <c r="B20" s="145"/>
      <c r="C20" s="144"/>
      <c r="D20" s="144"/>
      <c r="E20" s="144"/>
      <c r="F20" s="128">
        <v>30</v>
      </c>
      <c r="G20" s="129"/>
      <c r="H20" s="9" t="s">
        <v>1</v>
      </c>
      <c r="I20" s="138">
        <f>ROUNDDOWN(I$7*F$20*20%,-1)</f>
        <v>542700</v>
      </c>
      <c r="J20" s="139"/>
      <c r="K20" s="139"/>
      <c r="L20" s="139"/>
      <c r="M20" s="139"/>
      <c r="N20" s="139">
        <f>ROUNDDOWN($I$7*$F$20*12%,-1)</f>
        <v>325620</v>
      </c>
      <c r="O20" s="139"/>
      <c r="P20" s="139"/>
      <c r="Q20" s="139"/>
      <c r="R20" s="139"/>
      <c r="S20" s="139">
        <f>ROUNDDOWN($I$7*$F$20*8%,-1)</f>
        <v>217080</v>
      </c>
      <c r="T20" s="139"/>
      <c r="U20" s="139"/>
      <c r="V20" s="139"/>
      <c r="W20" s="140"/>
      <c r="X20" s="138">
        <f>ROUNDDOWN($X$7*$F$20*20%,-1)</f>
        <v>503460</v>
      </c>
      <c r="Y20" s="139"/>
      <c r="Z20" s="139"/>
      <c r="AA20" s="139"/>
      <c r="AB20" s="139"/>
      <c r="AC20" s="139">
        <f>ROUNDDOWN($X$7*$F$20*12%,-1)</f>
        <v>302070</v>
      </c>
      <c r="AD20" s="139"/>
      <c r="AE20" s="139"/>
      <c r="AF20" s="139"/>
      <c r="AG20" s="139"/>
      <c r="AH20" s="139">
        <f>ROUNDDOWN($X$7*$F$20*8%,-1)</f>
        <v>201380</v>
      </c>
      <c r="AI20" s="139"/>
      <c r="AJ20" s="139"/>
      <c r="AK20" s="139"/>
      <c r="AL20" s="140"/>
      <c r="AM20" s="138">
        <f>ROUNDDOWN($AM$7*$F$20*20%,-1)</f>
        <v>475440</v>
      </c>
      <c r="AN20" s="139"/>
      <c r="AO20" s="139"/>
      <c r="AP20" s="139"/>
      <c r="AQ20" s="139"/>
      <c r="AR20" s="139">
        <f>ROUNDDOWN($AM$7*$F$20*12%,-1)</f>
        <v>285260</v>
      </c>
      <c r="AS20" s="139"/>
      <c r="AT20" s="139"/>
      <c r="AU20" s="139"/>
      <c r="AV20" s="139"/>
      <c r="AW20" s="139">
        <f>ROUNDDOWN($AM$7*$F$20*8%,-1)</f>
        <v>190170</v>
      </c>
      <c r="AX20" s="139"/>
      <c r="AY20" s="139"/>
      <c r="AZ20" s="139"/>
      <c r="BA20" s="140"/>
    </row>
    <row r="21" spans="2:53" ht="20.100000000000001" customHeight="1" thickBot="1" x14ac:dyDescent="0.35">
      <c r="B21" s="146"/>
      <c r="C21" s="147"/>
      <c r="D21" s="147"/>
      <c r="E21" s="147"/>
      <c r="F21" s="132">
        <v>31</v>
      </c>
      <c r="G21" s="133"/>
      <c r="H21" s="19" t="s">
        <v>1</v>
      </c>
      <c r="I21" s="134">
        <f>ROUNDDOWN(I$7*F$21*20%,-1)</f>
        <v>560790</v>
      </c>
      <c r="J21" s="111"/>
      <c r="K21" s="111"/>
      <c r="L21" s="111"/>
      <c r="M21" s="111"/>
      <c r="N21" s="111">
        <f>ROUNDDOWN($I$7*$F$21*12%,-1)</f>
        <v>336470</v>
      </c>
      <c r="O21" s="111"/>
      <c r="P21" s="111"/>
      <c r="Q21" s="111"/>
      <c r="R21" s="111"/>
      <c r="S21" s="111">
        <f>ROUNDDOWN($I$7*$F$21*8%,-1)</f>
        <v>224310</v>
      </c>
      <c r="T21" s="111"/>
      <c r="U21" s="111"/>
      <c r="V21" s="111"/>
      <c r="W21" s="112"/>
      <c r="X21" s="134">
        <f>ROUNDDOWN($X$7*$F$21*20%,-1)</f>
        <v>520240</v>
      </c>
      <c r="Y21" s="111"/>
      <c r="Z21" s="111"/>
      <c r="AA21" s="111"/>
      <c r="AB21" s="111"/>
      <c r="AC21" s="111">
        <f>ROUNDDOWN($X$7*$F$21*12%,-1)</f>
        <v>312140</v>
      </c>
      <c r="AD21" s="111"/>
      <c r="AE21" s="111"/>
      <c r="AF21" s="111"/>
      <c r="AG21" s="111"/>
      <c r="AH21" s="111">
        <f>ROUNDDOWN($X$7*$F$21*8%,-1)</f>
        <v>208090</v>
      </c>
      <c r="AI21" s="111"/>
      <c r="AJ21" s="111"/>
      <c r="AK21" s="111"/>
      <c r="AL21" s="112"/>
      <c r="AM21" s="134">
        <f>ROUNDDOWN($AM$7*$F$21*20%,-1)</f>
        <v>491280</v>
      </c>
      <c r="AN21" s="111"/>
      <c r="AO21" s="111"/>
      <c r="AP21" s="111"/>
      <c r="AQ21" s="111"/>
      <c r="AR21" s="111">
        <f>ROUNDDOWN($AM$7*$F$21*12%,-1)</f>
        <v>294770</v>
      </c>
      <c r="AS21" s="111"/>
      <c r="AT21" s="111"/>
      <c r="AU21" s="111"/>
      <c r="AV21" s="111"/>
      <c r="AW21" s="111">
        <f>ROUNDDOWN($AM$7*$F$21*8%,-1)</f>
        <v>196510</v>
      </c>
      <c r="AX21" s="111"/>
      <c r="AY21" s="111"/>
      <c r="AZ21" s="111"/>
      <c r="BA21" s="112"/>
    </row>
    <row r="22" spans="2:53" ht="20.100000000000001" customHeight="1" x14ac:dyDescent="0.3">
      <c r="B22" s="113" t="s">
        <v>3</v>
      </c>
      <c r="C22" s="114"/>
      <c r="D22" s="114"/>
      <c r="E22" s="115"/>
      <c r="F22" s="120">
        <v>28</v>
      </c>
      <c r="G22" s="121"/>
      <c r="H22" s="18" t="s">
        <v>1</v>
      </c>
      <c r="I22" s="122">
        <f>($X$26*$AJ$26*28)+($X$27*$AJ$27*28)</f>
        <v>392000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3"/>
    </row>
    <row r="23" spans="2:53" ht="20.100000000000001" customHeight="1" x14ac:dyDescent="0.3">
      <c r="B23" s="116"/>
      <c r="C23" s="114"/>
      <c r="D23" s="114"/>
      <c r="E23" s="115"/>
      <c r="F23" s="124">
        <v>29</v>
      </c>
      <c r="G23" s="125"/>
      <c r="H23" s="11" t="s">
        <v>1</v>
      </c>
      <c r="I23" s="126">
        <f>($X$26*$AJ$26*29)+($X$27*$AJ$27*29)</f>
        <v>406000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7"/>
    </row>
    <row r="24" spans="2:53" ht="20.100000000000001" customHeight="1" x14ac:dyDescent="0.3">
      <c r="B24" s="116"/>
      <c r="C24" s="114"/>
      <c r="D24" s="114"/>
      <c r="E24" s="115"/>
      <c r="F24" s="128">
        <v>30</v>
      </c>
      <c r="G24" s="129"/>
      <c r="H24" s="12" t="s">
        <v>1</v>
      </c>
      <c r="I24" s="130">
        <f>($X$26*$AJ$26*30)+($X$27*$AJ$27*30)</f>
        <v>420000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1"/>
    </row>
    <row r="25" spans="2:53" ht="20.100000000000001" customHeight="1" x14ac:dyDescent="0.3">
      <c r="B25" s="117"/>
      <c r="C25" s="118"/>
      <c r="D25" s="118"/>
      <c r="E25" s="119"/>
      <c r="F25" s="124">
        <v>31</v>
      </c>
      <c r="G25" s="125"/>
      <c r="H25" s="11" t="s">
        <v>1</v>
      </c>
      <c r="I25" s="126">
        <f>($X$26*$AJ$26*31)+($X$27*$AJ$27*31)</f>
        <v>434000</v>
      </c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7"/>
    </row>
    <row r="26" spans="2:53" ht="20.100000000000001" customHeight="1" x14ac:dyDescent="0.3">
      <c r="B26" s="104" t="s">
        <v>10</v>
      </c>
      <c r="C26" s="105"/>
      <c r="D26" s="105"/>
      <c r="E26" s="105"/>
      <c r="F26" s="105"/>
      <c r="G26" s="105"/>
      <c r="H26" s="105"/>
      <c r="I26" s="108" t="s">
        <v>4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9">
        <v>4000</v>
      </c>
      <c r="Y26" s="110"/>
      <c r="Z26" s="110"/>
      <c r="AA26" s="110"/>
      <c r="AB26" s="110"/>
      <c r="AC26" s="110"/>
      <c r="AD26" s="110"/>
      <c r="AE26" s="90" t="s">
        <v>16</v>
      </c>
      <c r="AF26" s="90"/>
      <c r="AG26" s="53"/>
      <c r="AH26" s="53"/>
      <c r="AI26" s="53"/>
      <c r="AJ26" s="90">
        <v>3</v>
      </c>
      <c r="AK26" s="90"/>
      <c r="AL26" s="90" t="s">
        <v>17</v>
      </c>
      <c r="AM26" s="90"/>
      <c r="AN26" s="90" t="s">
        <v>18</v>
      </c>
      <c r="AO26" s="90"/>
      <c r="AP26" s="90">
        <v>30</v>
      </c>
      <c r="AQ26" s="90"/>
      <c r="AR26" s="90" t="s">
        <v>1</v>
      </c>
      <c r="AS26" s="90"/>
      <c r="AT26" s="53"/>
      <c r="AU26" s="89">
        <f>+AP26*AJ26*X26</f>
        <v>360000</v>
      </c>
      <c r="AV26" s="90"/>
      <c r="AW26" s="90"/>
      <c r="AX26" s="90"/>
      <c r="AY26" s="90"/>
      <c r="AZ26" s="90"/>
      <c r="BA26" s="54"/>
    </row>
    <row r="27" spans="2:53" ht="20.100000000000001" customHeight="1" thickBot="1" x14ac:dyDescent="0.35">
      <c r="B27" s="106"/>
      <c r="C27" s="107"/>
      <c r="D27" s="107"/>
      <c r="E27" s="107"/>
      <c r="F27" s="107"/>
      <c r="G27" s="107"/>
      <c r="H27" s="107"/>
      <c r="I27" s="91" t="s">
        <v>5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2">
        <v>2000</v>
      </c>
      <c r="Y27" s="93"/>
      <c r="Z27" s="93"/>
      <c r="AA27" s="93"/>
      <c r="AB27" s="93"/>
      <c r="AC27" s="93"/>
      <c r="AD27" s="93"/>
      <c r="AE27" s="79" t="s">
        <v>16</v>
      </c>
      <c r="AF27" s="79"/>
      <c r="AG27" s="55"/>
      <c r="AH27" s="55"/>
      <c r="AI27" s="55"/>
      <c r="AJ27" s="79">
        <v>1</v>
      </c>
      <c r="AK27" s="79"/>
      <c r="AL27" s="79" t="s">
        <v>17</v>
      </c>
      <c r="AM27" s="79"/>
      <c r="AN27" s="79" t="s">
        <v>18</v>
      </c>
      <c r="AO27" s="79"/>
      <c r="AP27" s="79">
        <v>30</v>
      </c>
      <c r="AQ27" s="79"/>
      <c r="AR27" s="79" t="s">
        <v>1</v>
      </c>
      <c r="AS27" s="79"/>
      <c r="AT27" s="55"/>
      <c r="AU27" s="80">
        <f>+AP27*AJ27*X27</f>
        <v>60000</v>
      </c>
      <c r="AV27" s="79"/>
      <c r="AW27" s="79"/>
      <c r="AX27" s="79"/>
      <c r="AY27" s="79"/>
      <c r="AZ27" s="79"/>
      <c r="BA27" s="56"/>
    </row>
    <row r="28" spans="2:53" ht="5.0999999999999996" customHeight="1" x14ac:dyDescent="0.3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</row>
    <row r="29" spans="2:53" ht="17.25" thickBot="1" x14ac:dyDescent="0.35">
      <c r="B29" s="81" t="s">
        <v>20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</row>
    <row r="30" spans="2:53" ht="16.5" customHeight="1" thickBot="1" x14ac:dyDescent="0.35">
      <c r="B30" s="82" t="s">
        <v>0</v>
      </c>
      <c r="C30" s="83"/>
      <c r="D30" s="83"/>
      <c r="E30" s="83"/>
      <c r="F30" s="83"/>
      <c r="G30" s="83"/>
      <c r="H30" s="83"/>
      <c r="I30" s="83"/>
      <c r="J30" s="83"/>
      <c r="K30" s="83"/>
      <c r="L30" s="83" t="s">
        <v>27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 t="s">
        <v>28</v>
      </c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4"/>
    </row>
    <row r="31" spans="2:53" ht="16.5" customHeight="1" thickTop="1" thickBot="1" x14ac:dyDescent="0.35">
      <c r="B31" s="94" t="s">
        <v>29</v>
      </c>
      <c r="C31" s="95"/>
      <c r="D31" s="95"/>
      <c r="E31" s="95"/>
      <c r="F31" s="95"/>
      <c r="G31" s="95"/>
      <c r="H31" s="95"/>
      <c r="I31" s="95"/>
      <c r="J31" s="95"/>
      <c r="K31" s="96"/>
      <c r="L31" s="97" t="s">
        <v>75</v>
      </c>
      <c r="M31" s="98"/>
      <c r="N31" s="98"/>
      <c r="O31" s="98"/>
      <c r="P31" s="98"/>
      <c r="Q31" s="98"/>
      <c r="R31" s="98"/>
      <c r="S31" s="98"/>
      <c r="T31" s="98"/>
      <c r="U31" s="99"/>
      <c r="V31" s="100" t="s">
        <v>76</v>
      </c>
      <c r="W31" s="95"/>
      <c r="X31" s="95"/>
      <c r="Y31" s="95"/>
      <c r="Z31" s="95"/>
      <c r="AA31" s="95"/>
      <c r="AB31" s="95"/>
      <c r="AC31" s="95"/>
      <c r="AD31" s="95"/>
      <c r="AE31" s="95"/>
      <c r="AF31" s="96"/>
      <c r="AG31" s="97" t="s">
        <v>30</v>
      </c>
      <c r="AH31" s="98"/>
      <c r="AI31" s="98"/>
      <c r="AJ31" s="98"/>
      <c r="AK31" s="98"/>
      <c r="AL31" s="98"/>
      <c r="AM31" s="98"/>
      <c r="AN31" s="98"/>
      <c r="AO31" s="98"/>
      <c r="AP31" s="99"/>
      <c r="AQ31" s="101" t="s">
        <v>32</v>
      </c>
      <c r="AR31" s="102"/>
      <c r="AS31" s="102"/>
      <c r="AT31" s="102"/>
      <c r="AU31" s="102"/>
      <c r="AV31" s="102"/>
      <c r="AW31" s="102"/>
      <c r="AX31" s="102"/>
      <c r="AY31" s="102"/>
      <c r="AZ31" s="102"/>
      <c r="BA31" s="103"/>
    </row>
    <row r="32" spans="2:53" ht="5.0999999999999996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</row>
    <row r="33" spans="2:54" ht="20.100000000000001" customHeight="1" x14ac:dyDescent="0.3">
      <c r="B33" s="78" t="s">
        <v>72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</row>
    <row r="34" spans="2:54" ht="5.0999999999999996" customHeight="1" thickBot="1" x14ac:dyDescent="0.35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spans="2:54" x14ac:dyDescent="0.3">
      <c r="B35" s="85" t="s">
        <v>70</v>
      </c>
      <c r="C35" s="86"/>
      <c r="D35" s="86"/>
      <c r="E35" s="86"/>
      <c r="F35" s="86"/>
      <c r="G35" s="86"/>
      <c r="H35" s="86"/>
      <c r="I35" s="86"/>
      <c r="J35" s="86"/>
      <c r="K35" s="86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8"/>
    </row>
    <row r="36" spans="2:54" ht="17.25" thickBot="1" x14ac:dyDescent="0.35">
      <c r="B36" s="205" t="s">
        <v>0</v>
      </c>
      <c r="C36" s="206"/>
      <c r="D36" s="206"/>
      <c r="E36" s="206"/>
      <c r="F36" s="207"/>
      <c r="G36" s="198" t="s">
        <v>60</v>
      </c>
      <c r="H36" s="198"/>
      <c r="I36" s="198"/>
      <c r="J36" s="198"/>
      <c r="K36" s="198"/>
      <c r="L36" s="198"/>
      <c r="M36" s="198"/>
      <c r="N36" s="198" t="s">
        <v>84</v>
      </c>
      <c r="O36" s="198"/>
      <c r="P36" s="198"/>
      <c r="Q36" s="198"/>
      <c r="R36" s="198"/>
      <c r="S36" s="198"/>
      <c r="T36" s="198"/>
      <c r="U36" s="198"/>
      <c r="V36" s="198" t="s">
        <v>85</v>
      </c>
      <c r="W36" s="198"/>
      <c r="X36" s="198"/>
      <c r="Y36" s="198"/>
      <c r="Z36" s="198"/>
      <c r="AA36" s="198"/>
      <c r="AB36" s="198"/>
      <c r="AC36" s="198"/>
      <c r="AD36" s="198" t="s">
        <v>86</v>
      </c>
      <c r="AE36" s="198"/>
      <c r="AF36" s="198"/>
      <c r="AG36" s="198"/>
      <c r="AH36" s="198"/>
      <c r="AI36" s="198"/>
      <c r="AJ36" s="198"/>
      <c r="AK36" s="198"/>
      <c r="AL36" s="198" t="s">
        <v>87</v>
      </c>
      <c r="AM36" s="198"/>
      <c r="AN36" s="198"/>
      <c r="AO36" s="198"/>
      <c r="AP36" s="198"/>
      <c r="AQ36" s="198"/>
      <c r="AR36" s="198"/>
      <c r="AS36" s="198"/>
      <c r="AT36" s="198" t="s">
        <v>88</v>
      </c>
      <c r="AU36" s="198"/>
      <c r="AV36" s="198"/>
      <c r="AW36" s="198"/>
      <c r="AX36" s="198"/>
      <c r="AY36" s="198"/>
      <c r="AZ36" s="198"/>
      <c r="BA36" s="208"/>
    </row>
    <row r="37" spans="2:54" ht="17.25" thickTop="1" x14ac:dyDescent="0.3">
      <c r="B37" s="199" t="s">
        <v>57</v>
      </c>
      <c r="C37" s="200"/>
      <c r="D37" s="200"/>
      <c r="E37" s="200"/>
      <c r="F37" s="200"/>
      <c r="G37" s="203">
        <v>18410</v>
      </c>
      <c r="H37" s="203"/>
      <c r="I37" s="203"/>
      <c r="J37" s="203"/>
      <c r="K37" s="203"/>
      <c r="L37" s="203"/>
      <c r="M37" s="203"/>
      <c r="N37" s="203">
        <v>3680</v>
      </c>
      <c r="O37" s="203"/>
      <c r="P37" s="203"/>
      <c r="Q37" s="203"/>
      <c r="R37" s="203"/>
      <c r="S37" s="203"/>
      <c r="T37" s="203"/>
      <c r="U37" s="203"/>
      <c r="V37" s="203">
        <v>2200</v>
      </c>
      <c r="W37" s="203"/>
      <c r="X37" s="203"/>
      <c r="Y37" s="203"/>
      <c r="Z37" s="203"/>
      <c r="AA37" s="203"/>
      <c r="AB37" s="203"/>
      <c r="AC37" s="203"/>
      <c r="AD37" s="203">
        <v>1470</v>
      </c>
      <c r="AE37" s="203"/>
      <c r="AF37" s="203"/>
      <c r="AG37" s="203"/>
      <c r="AH37" s="203"/>
      <c r="AI37" s="203"/>
      <c r="AJ37" s="203"/>
      <c r="AK37" s="203"/>
      <c r="AL37" s="203">
        <v>1470</v>
      </c>
      <c r="AM37" s="203"/>
      <c r="AN37" s="203"/>
      <c r="AO37" s="203"/>
      <c r="AP37" s="203"/>
      <c r="AQ37" s="203"/>
      <c r="AR37" s="203"/>
      <c r="AS37" s="203"/>
      <c r="AT37" s="200" t="s">
        <v>89</v>
      </c>
      <c r="AU37" s="200"/>
      <c r="AV37" s="200"/>
      <c r="AW37" s="200"/>
      <c r="AX37" s="200"/>
      <c r="AY37" s="200"/>
      <c r="AZ37" s="200"/>
      <c r="BA37" s="209"/>
      <c r="BB37" s="21"/>
    </row>
    <row r="38" spans="2:54" ht="17.25" thickBot="1" x14ac:dyDescent="0.35">
      <c r="B38" s="201" t="s">
        <v>58</v>
      </c>
      <c r="C38" s="202"/>
      <c r="D38" s="202"/>
      <c r="E38" s="202"/>
      <c r="F38" s="202"/>
      <c r="G38" s="204">
        <v>13160</v>
      </c>
      <c r="H38" s="204"/>
      <c r="I38" s="204"/>
      <c r="J38" s="204"/>
      <c r="K38" s="204"/>
      <c r="L38" s="204"/>
      <c r="M38" s="204"/>
      <c r="N38" s="204">
        <v>2630</v>
      </c>
      <c r="O38" s="204"/>
      <c r="P38" s="204"/>
      <c r="Q38" s="204"/>
      <c r="R38" s="204"/>
      <c r="S38" s="204"/>
      <c r="T38" s="204"/>
      <c r="U38" s="204"/>
      <c r="V38" s="204">
        <v>2200</v>
      </c>
      <c r="W38" s="204"/>
      <c r="X38" s="204"/>
      <c r="Y38" s="204"/>
      <c r="Z38" s="204"/>
      <c r="AA38" s="204"/>
      <c r="AB38" s="204"/>
      <c r="AC38" s="204"/>
      <c r="AD38" s="204">
        <v>1470</v>
      </c>
      <c r="AE38" s="204"/>
      <c r="AF38" s="204"/>
      <c r="AG38" s="204"/>
      <c r="AH38" s="204"/>
      <c r="AI38" s="204"/>
      <c r="AJ38" s="204"/>
      <c r="AK38" s="204"/>
      <c r="AL38" s="204">
        <v>1050</v>
      </c>
      <c r="AM38" s="204"/>
      <c r="AN38" s="204"/>
      <c r="AO38" s="204"/>
      <c r="AP38" s="204"/>
      <c r="AQ38" s="204"/>
      <c r="AR38" s="204"/>
      <c r="AS38" s="204"/>
      <c r="AT38" s="202" t="s">
        <v>89</v>
      </c>
      <c r="AU38" s="202"/>
      <c r="AV38" s="202"/>
      <c r="AW38" s="202"/>
      <c r="AX38" s="202"/>
      <c r="AY38" s="202"/>
      <c r="AZ38" s="202"/>
      <c r="BA38" s="210"/>
    </row>
    <row r="39" spans="2:54" ht="20.100000000000001" customHeight="1" x14ac:dyDescent="0.3">
      <c r="B39" s="74" t="s">
        <v>66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66"/>
      <c r="O39" s="67"/>
      <c r="P39" s="67" t="s">
        <v>82</v>
      </c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8"/>
    </row>
    <row r="40" spans="2:54" ht="20.100000000000001" customHeight="1" thickBot="1" x14ac:dyDescent="0.35">
      <c r="B40" s="76" t="s">
        <v>68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69"/>
      <c r="O40" s="70"/>
      <c r="P40" s="70" t="s">
        <v>83</v>
      </c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1"/>
    </row>
    <row r="41" spans="2:54" ht="6.75" customHeight="1" x14ac:dyDescent="0.3"/>
    <row r="42" spans="2:54" ht="20.25" x14ac:dyDescent="0.3">
      <c r="B42" t="s">
        <v>80</v>
      </c>
      <c r="S42" s="72" t="s">
        <v>71</v>
      </c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Q42" t="s">
        <v>81</v>
      </c>
    </row>
    <row r="43" spans="2:54" x14ac:dyDescent="0.3">
      <c r="Y43" s="64"/>
      <c r="Z43" s="65"/>
    </row>
  </sheetData>
  <mergeCells count="179">
    <mergeCell ref="AL37:AS37"/>
    <mergeCell ref="AT37:BA37"/>
    <mergeCell ref="N38:U38"/>
    <mergeCell ref="V38:AC38"/>
    <mergeCell ref="AL38:AS38"/>
    <mergeCell ref="AT38:BA38"/>
    <mergeCell ref="AD36:AK36"/>
    <mergeCell ref="AD37:AK37"/>
    <mergeCell ref="AD38:AK38"/>
    <mergeCell ref="B2:BA2"/>
    <mergeCell ref="AU3:BA3"/>
    <mergeCell ref="B5:H5"/>
    <mergeCell ref="I5:W5"/>
    <mergeCell ref="X5:AL5"/>
    <mergeCell ref="AM5:BA5"/>
    <mergeCell ref="AU6:BA6"/>
    <mergeCell ref="I7:P7"/>
    <mergeCell ref="Q7:W7"/>
    <mergeCell ref="X7:AE7"/>
    <mergeCell ref="AF7:AL7"/>
    <mergeCell ref="AM7:AT7"/>
    <mergeCell ref="AU7:BA7"/>
    <mergeCell ref="B6:H7"/>
    <mergeCell ref="I6:P6"/>
    <mergeCell ref="Q6:W6"/>
    <mergeCell ref="X6:AE6"/>
    <mergeCell ref="AF6:AL6"/>
    <mergeCell ref="AM6:AT6"/>
    <mergeCell ref="AU10:AZ10"/>
    <mergeCell ref="B12:H12"/>
    <mergeCell ref="I12:W12"/>
    <mergeCell ref="X12:AL12"/>
    <mergeCell ref="AM12:BA12"/>
    <mergeCell ref="B13:H13"/>
    <mergeCell ref="I13:M13"/>
    <mergeCell ref="N13:R13"/>
    <mergeCell ref="S13:W13"/>
    <mergeCell ref="X13:AB13"/>
    <mergeCell ref="X14:AB14"/>
    <mergeCell ref="AC14:AG14"/>
    <mergeCell ref="AH14:AL14"/>
    <mergeCell ref="AM14:AQ14"/>
    <mergeCell ref="AR14:AV14"/>
    <mergeCell ref="AW14:BA14"/>
    <mergeCell ref="AC13:AG13"/>
    <mergeCell ref="AH13:AL13"/>
    <mergeCell ref="AM13:AQ13"/>
    <mergeCell ref="AR13:AV13"/>
    <mergeCell ref="AW13:BA13"/>
    <mergeCell ref="AH15:AL15"/>
    <mergeCell ref="AM15:AQ15"/>
    <mergeCell ref="AR15:AV15"/>
    <mergeCell ref="AW15:BA15"/>
    <mergeCell ref="F16:G16"/>
    <mergeCell ref="I16:M16"/>
    <mergeCell ref="N16:R16"/>
    <mergeCell ref="S16:W16"/>
    <mergeCell ref="X16:AB16"/>
    <mergeCell ref="AC16:AG16"/>
    <mergeCell ref="F15:G15"/>
    <mergeCell ref="I15:M15"/>
    <mergeCell ref="N15:R15"/>
    <mergeCell ref="S15:W15"/>
    <mergeCell ref="X15:AB15"/>
    <mergeCell ref="AC15:AG15"/>
    <mergeCell ref="AH16:AL16"/>
    <mergeCell ref="AM16:AQ16"/>
    <mergeCell ref="AR16:AV16"/>
    <mergeCell ref="AW16:BA16"/>
    <mergeCell ref="F17:G17"/>
    <mergeCell ref="I17:M17"/>
    <mergeCell ref="N17:R17"/>
    <mergeCell ref="S17:W17"/>
    <mergeCell ref="X17:AB17"/>
    <mergeCell ref="AC17:AG17"/>
    <mergeCell ref="AH17:AL17"/>
    <mergeCell ref="AM17:AQ17"/>
    <mergeCell ref="AR17:AV17"/>
    <mergeCell ref="AW17:BA17"/>
    <mergeCell ref="B18:E21"/>
    <mergeCell ref="F18:G18"/>
    <mergeCell ref="I18:M18"/>
    <mergeCell ref="N18:R18"/>
    <mergeCell ref="S18:W18"/>
    <mergeCell ref="X18:AB18"/>
    <mergeCell ref="B14:E17"/>
    <mergeCell ref="F14:G14"/>
    <mergeCell ref="I14:M14"/>
    <mergeCell ref="N14:R14"/>
    <mergeCell ref="S14:W14"/>
    <mergeCell ref="AC18:AG18"/>
    <mergeCell ref="AH18:AL18"/>
    <mergeCell ref="AM18:AQ18"/>
    <mergeCell ref="AR18:AV18"/>
    <mergeCell ref="AW18:BA18"/>
    <mergeCell ref="F19:G19"/>
    <mergeCell ref="I19:M19"/>
    <mergeCell ref="N19:R19"/>
    <mergeCell ref="S19:W19"/>
    <mergeCell ref="X19:AB19"/>
    <mergeCell ref="AC19:AG19"/>
    <mergeCell ref="AH19:AL19"/>
    <mergeCell ref="AM19:AQ19"/>
    <mergeCell ref="AR19:AV19"/>
    <mergeCell ref="AW19:BA19"/>
    <mergeCell ref="F20:G20"/>
    <mergeCell ref="I20:M20"/>
    <mergeCell ref="N20:R20"/>
    <mergeCell ref="S20:W20"/>
    <mergeCell ref="X20:AB20"/>
    <mergeCell ref="AC20:AG20"/>
    <mergeCell ref="AH20:AL20"/>
    <mergeCell ref="AM20:AQ20"/>
    <mergeCell ref="AR20:AV20"/>
    <mergeCell ref="AW20:BA20"/>
    <mergeCell ref="AW21:BA21"/>
    <mergeCell ref="B22:E25"/>
    <mergeCell ref="F22:G22"/>
    <mergeCell ref="I22:BA22"/>
    <mergeCell ref="F23:G23"/>
    <mergeCell ref="I23:BA23"/>
    <mergeCell ref="F24:G24"/>
    <mergeCell ref="I24:BA24"/>
    <mergeCell ref="F25:G25"/>
    <mergeCell ref="I25:BA25"/>
    <mergeCell ref="F21:G21"/>
    <mergeCell ref="I21:M21"/>
    <mergeCell ref="N21:R21"/>
    <mergeCell ref="S21:W21"/>
    <mergeCell ref="X21:AB21"/>
    <mergeCell ref="AC21:AG21"/>
    <mergeCell ref="AH21:AL21"/>
    <mergeCell ref="AM21:AQ21"/>
    <mergeCell ref="AR21:AV21"/>
    <mergeCell ref="AU26:AZ26"/>
    <mergeCell ref="I27:W27"/>
    <mergeCell ref="X27:AD27"/>
    <mergeCell ref="AE27:AF27"/>
    <mergeCell ref="AJ27:AK27"/>
    <mergeCell ref="AL27:AM27"/>
    <mergeCell ref="AN27:AO27"/>
    <mergeCell ref="B31:K31"/>
    <mergeCell ref="L31:U31"/>
    <mergeCell ref="V31:AF31"/>
    <mergeCell ref="AG31:AP31"/>
    <mergeCell ref="AQ31:BA31"/>
    <mergeCell ref="B26:H27"/>
    <mergeCell ref="I26:W26"/>
    <mergeCell ref="X26:AD26"/>
    <mergeCell ref="AE26:AF26"/>
    <mergeCell ref="AJ26:AK26"/>
    <mergeCell ref="AL26:AM26"/>
    <mergeCell ref="AN26:AO26"/>
    <mergeCell ref="AP26:AQ26"/>
    <mergeCell ref="AR26:AS26"/>
    <mergeCell ref="S42:AI42"/>
    <mergeCell ref="B39:M39"/>
    <mergeCell ref="B40:M40"/>
    <mergeCell ref="B33:V33"/>
    <mergeCell ref="AP27:AQ27"/>
    <mergeCell ref="AR27:AS27"/>
    <mergeCell ref="AU27:AZ27"/>
    <mergeCell ref="B29:AC29"/>
    <mergeCell ref="B30:K30"/>
    <mergeCell ref="L30:AF30"/>
    <mergeCell ref="AG30:BA30"/>
    <mergeCell ref="B35:BA35"/>
    <mergeCell ref="G36:M36"/>
    <mergeCell ref="B37:F37"/>
    <mergeCell ref="B38:F38"/>
    <mergeCell ref="G37:M37"/>
    <mergeCell ref="G38:M38"/>
    <mergeCell ref="N36:U36"/>
    <mergeCell ref="V36:AC36"/>
    <mergeCell ref="AL36:AS36"/>
    <mergeCell ref="B36:F36"/>
    <mergeCell ref="AT36:BA36"/>
    <mergeCell ref="N37:U37"/>
    <mergeCell ref="V37:AC37"/>
  </mergeCells>
  <phoneticPr fontId="2" type="noConversion"/>
  <pageMargins left="0.39370078740157483" right="0.39370078740157483" top="0.55118110236220474" bottom="0.19685039370078741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43"/>
  <sheetViews>
    <sheetView showGridLines="0" workbookViewId="0">
      <selection activeCell="BD5" sqref="BD5"/>
    </sheetView>
  </sheetViews>
  <sheetFormatPr defaultRowHeight="16.5" x14ac:dyDescent="0.3"/>
  <cols>
    <col min="1" max="1" width="0.5" customWidth="1"/>
    <col min="2" max="5" width="2.125" customWidth="1"/>
    <col min="6" max="7" width="1.625" customWidth="1"/>
    <col min="8" max="8" width="2.375" customWidth="1"/>
    <col min="9" max="53" width="1.625" customWidth="1"/>
  </cols>
  <sheetData>
    <row r="1" spans="2:56" ht="5.45" customHeight="1" x14ac:dyDescent="0.3"/>
    <row r="2" spans="2:56" ht="35.1" customHeight="1" x14ac:dyDescent="0.3">
      <c r="B2" s="175" t="s">
        <v>56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</row>
    <row r="3" spans="2:56" ht="20.100000000000001" customHeight="1" x14ac:dyDescent="0.3">
      <c r="B3" s="51" t="s">
        <v>7</v>
      </c>
      <c r="C3" s="51"/>
      <c r="D3" s="51"/>
      <c r="E3" s="51"/>
      <c r="F3" s="51"/>
      <c r="G3" s="52"/>
      <c r="H3" s="52"/>
      <c r="I3" s="5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"/>
      <c r="Y3" s="5"/>
      <c r="Z3" s="5"/>
      <c r="AA3" s="5"/>
      <c r="AB3" s="5"/>
      <c r="AC3" s="5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67" t="s">
        <v>8</v>
      </c>
      <c r="AV3" s="167"/>
      <c r="AW3" s="167"/>
      <c r="AX3" s="167"/>
      <c r="AY3" s="167"/>
      <c r="AZ3" s="167"/>
      <c r="BA3" s="167"/>
    </row>
    <row r="4" spans="2:56" ht="6" customHeight="1" thickBo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2:56" ht="27" customHeight="1" thickBot="1" x14ac:dyDescent="0.35">
      <c r="B5" s="176" t="s">
        <v>0</v>
      </c>
      <c r="C5" s="177"/>
      <c r="D5" s="177"/>
      <c r="E5" s="177"/>
      <c r="F5" s="177"/>
      <c r="G5" s="177"/>
      <c r="H5" s="178"/>
      <c r="I5" s="179" t="s">
        <v>11</v>
      </c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80"/>
      <c r="X5" s="181" t="s">
        <v>12</v>
      </c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80"/>
      <c r="AM5" s="181" t="s">
        <v>19</v>
      </c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80"/>
    </row>
    <row r="6" spans="2:56" ht="30" customHeight="1" x14ac:dyDescent="0.3">
      <c r="B6" s="190" t="s">
        <v>21</v>
      </c>
      <c r="C6" s="191"/>
      <c r="D6" s="191"/>
      <c r="E6" s="191"/>
      <c r="F6" s="191"/>
      <c r="G6" s="191"/>
      <c r="H6" s="192"/>
      <c r="I6" s="196" t="s">
        <v>54</v>
      </c>
      <c r="J6" s="183"/>
      <c r="K6" s="183"/>
      <c r="L6" s="183"/>
      <c r="M6" s="183"/>
      <c r="N6" s="183"/>
      <c r="O6" s="183"/>
      <c r="P6" s="197"/>
      <c r="Q6" s="182" t="s">
        <v>55</v>
      </c>
      <c r="R6" s="183"/>
      <c r="S6" s="183"/>
      <c r="T6" s="183"/>
      <c r="U6" s="183"/>
      <c r="V6" s="183"/>
      <c r="W6" s="184"/>
      <c r="X6" s="196" t="s">
        <v>54</v>
      </c>
      <c r="Y6" s="183"/>
      <c r="Z6" s="183"/>
      <c r="AA6" s="183"/>
      <c r="AB6" s="183"/>
      <c r="AC6" s="183"/>
      <c r="AD6" s="183"/>
      <c r="AE6" s="197"/>
      <c r="AF6" s="182" t="s">
        <v>55</v>
      </c>
      <c r="AG6" s="183"/>
      <c r="AH6" s="183"/>
      <c r="AI6" s="183"/>
      <c r="AJ6" s="183"/>
      <c r="AK6" s="183"/>
      <c r="AL6" s="184"/>
      <c r="AM6" s="196" t="s">
        <v>54</v>
      </c>
      <c r="AN6" s="183"/>
      <c r="AO6" s="183"/>
      <c r="AP6" s="183"/>
      <c r="AQ6" s="183"/>
      <c r="AR6" s="183"/>
      <c r="AS6" s="183"/>
      <c r="AT6" s="197"/>
      <c r="AU6" s="182" t="s">
        <v>55</v>
      </c>
      <c r="AV6" s="183"/>
      <c r="AW6" s="183"/>
      <c r="AX6" s="183"/>
      <c r="AY6" s="183"/>
      <c r="AZ6" s="183"/>
      <c r="BA6" s="184"/>
    </row>
    <row r="7" spans="2:56" ht="27" customHeight="1" thickBot="1" x14ac:dyDescent="0.35">
      <c r="B7" s="193"/>
      <c r="C7" s="194"/>
      <c r="D7" s="194"/>
      <c r="E7" s="194"/>
      <c r="F7" s="194"/>
      <c r="G7" s="194"/>
      <c r="H7" s="195"/>
      <c r="I7" s="185">
        <v>84240</v>
      </c>
      <c r="J7" s="186"/>
      <c r="K7" s="186"/>
      <c r="L7" s="186"/>
      <c r="M7" s="186"/>
      <c r="N7" s="186"/>
      <c r="O7" s="186"/>
      <c r="P7" s="187"/>
      <c r="Q7" s="188">
        <v>2527200</v>
      </c>
      <c r="R7" s="186"/>
      <c r="S7" s="186"/>
      <c r="T7" s="186"/>
      <c r="U7" s="186"/>
      <c r="V7" s="186"/>
      <c r="W7" s="189"/>
      <c r="X7" s="185">
        <v>78150</v>
      </c>
      <c r="Y7" s="186"/>
      <c r="Z7" s="186"/>
      <c r="AA7" s="186"/>
      <c r="AB7" s="186"/>
      <c r="AC7" s="186"/>
      <c r="AD7" s="186"/>
      <c r="AE7" s="187"/>
      <c r="AF7" s="188">
        <v>2344500</v>
      </c>
      <c r="AG7" s="186"/>
      <c r="AH7" s="186"/>
      <c r="AI7" s="186"/>
      <c r="AJ7" s="186"/>
      <c r="AK7" s="186"/>
      <c r="AL7" s="189"/>
      <c r="AM7" s="186">
        <v>73800</v>
      </c>
      <c r="AN7" s="186"/>
      <c r="AO7" s="186"/>
      <c r="AP7" s="186"/>
      <c r="AQ7" s="186"/>
      <c r="AR7" s="186"/>
      <c r="AS7" s="186"/>
      <c r="AT7" s="187"/>
      <c r="AU7" s="188">
        <v>2214000</v>
      </c>
      <c r="AV7" s="186"/>
      <c r="AW7" s="186"/>
      <c r="AX7" s="186"/>
      <c r="AY7" s="186"/>
      <c r="AZ7" s="186"/>
      <c r="BA7" s="189"/>
    </row>
    <row r="8" spans="2:56" ht="3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2:56" ht="7.5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2:56" ht="20.100000000000001" customHeight="1" x14ac:dyDescent="0.3">
      <c r="B10" s="51" t="s">
        <v>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4"/>
      <c r="T10" s="4"/>
      <c r="U10" s="4"/>
      <c r="V10" s="4"/>
      <c r="W10" s="4"/>
      <c r="X10" s="4"/>
      <c r="Y10" s="5"/>
      <c r="Z10" s="5"/>
      <c r="AA10" s="5"/>
      <c r="AB10" s="5"/>
      <c r="AC10" s="5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67" t="s">
        <v>8</v>
      </c>
      <c r="AV10" s="167"/>
      <c r="AW10" s="167"/>
      <c r="AX10" s="167"/>
      <c r="AY10" s="167"/>
      <c r="AZ10" s="167"/>
      <c r="BA10" s="1"/>
    </row>
    <row r="11" spans="2:56" ht="5.0999999999999996" customHeight="1" thickBot="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2:56" ht="24.95" customHeight="1" thickBot="1" x14ac:dyDescent="0.35">
      <c r="B12" s="168" t="s">
        <v>13</v>
      </c>
      <c r="C12" s="169"/>
      <c r="D12" s="169"/>
      <c r="E12" s="169"/>
      <c r="F12" s="169"/>
      <c r="G12" s="169"/>
      <c r="H12" s="169"/>
      <c r="I12" s="170" t="s">
        <v>11</v>
      </c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2"/>
      <c r="X12" s="170" t="s">
        <v>12</v>
      </c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2"/>
      <c r="AM12" s="170" t="s">
        <v>19</v>
      </c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2"/>
    </row>
    <row r="13" spans="2:56" ht="24.95" customHeight="1" thickTop="1" thickBot="1" x14ac:dyDescent="0.35">
      <c r="B13" s="173" t="s">
        <v>14</v>
      </c>
      <c r="C13" s="174"/>
      <c r="D13" s="174"/>
      <c r="E13" s="174"/>
      <c r="F13" s="174"/>
      <c r="G13" s="174"/>
      <c r="H13" s="174"/>
      <c r="I13" s="166">
        <v>0.2</v>
      </c>
      <c r="J13" s="163"/>
      <c r="K13" s="163"/>
      <c r="L13" s="163"/>
      <c r="M13" s="164"/>
      <c r="N13" s="162">
        <v>0.12</v>
      </c>
      <c r="O13" s="163"/>
      <c r="P13" s="163"/>
      <c r="Q13" s="163"/>
      <c r="R13" s="164"/>
      <c r="S13" s="162">
        <v>0.08</v>
      </c>
      <c r="T13" s="163"/>
      <c r="U13" s="163"/>
      <c r="V13" s="163"/>
      <c r="W13" s="165"/>
      <c r="X13" s="166">
        <v>0.2</v>
      </c>
      <c r="Y13" s="163"/>
      <c r="Z13" s="163"/>
      <c r="AA13" s="163"/>
      <c r="AB13" s="164"/>
      <c r="AC13" s="162">
        <v>0.12</v>
      </c>
      <c r="AD13" s="163"/>
      <c r="AE13" s="163"/>
      <c r="AF13" s="163"/>
      <c r="AG13" s="164"/>
      <c r="AH13" s="162">
        <v>0.08</v>
      </c>
      <c r="AI13" s="163"/>
      <c r="AJ13" s="163"/>
      <c r="AK13" s="163"/>
      <c r="AL13" s="165"/>
      <c r="AM13" s="166">
        <v>0.2</v>
      </c>
      <c r="AN13" s="163"/>
      <c r="AO13" s="163"/>
      <c r="AP13" s="163"/>
      <c r="AQ13" s="164"/>
      <c r="AR13" s="162">
        <v>0.12</v>
      </c>
      <c r="AS13" s="163"/>
      <c r="AT13" s="163"/>
      <c r="AU13" s="163"/>
      <c r="AV13" s="164"/>
      <c r="AW13" s="162">
        <v>0.08</v>
      </c>
      <c r="AX13" s="163"/>
      <c r="AY13" s="163"/>
      <c r="AZ13" s="163"/>
      <c r="BA13" s="165"/>
    </row>
    <row r="14" spans="2:56" ht="20.100000000000001" customHeight="1" thickTop="1" x14ac:dyDescent="0.3">
      <c r="B14" s="150" t="s">
        <v>15</v>
      </c>
      <c r="C14" s="151"/>
      <c r="D14" s="151"/>
      <c r="E14" s="151"/>
      <c r="F14" s="154">
        <v>28</v>
      </c>
      <c r="G14" s="155"/>
      <c r="H14" s="7" t="s">
        <v>1</v>
      </c>
      <c r="I14" s="156">
        <f>+I18+$I$22</f>
        <v>863740</v>
      </c>
      <c r="J14" s="141"/>
      <c r="K14" s="141"/>
      <c r="L14" s="141"/>
      <c r="M14" s="141"/>
      <c r="N14" s="141">
        <f>+N18+$I$22</f>
        <v>675040</v>
      </c>
      <c r="O14" s="141"/>
      <c r="P14" s="141"/>
      <c r="Q14" s="141"/>
      <c r="R14" s="141"/>
      <c r="S14" s="141">
        <f>+S18+$I$22</f>
        <v>580690</v>
      </c>
      <c r="T14" s="141"/>
      <c r="U14" s="141"/>
      <c r="V14" s="141"/>
      <c r="W14" s="142"/>
      <c r="X14" s="156">
        <f>+X18+$I$22</f>
        <v>829640</v>
      </c>
      <c r="Y14" s="141"/>
      <c r="Z14" s="141"/>
      <c r="AA14" s="141"/>
      <c r="AB14" s="141"/>
      <c r="AC14" s="141">
        <f>+AC18+$I$22</f>
        <v>654580</v>
      </c>
      <c r="AD14" s="141"/>
      <c r="AE14" s="141"/>
      <c r="AF14" s="141"/>
      <c r="AG14" s="141"/>
      <c r="AH14" s="141">
        <f>+AH18+$I$22</f>
        <v>567050</v>
      </c>
      <c r="AI14" s="141"/>
      <c r="AJ14" s="141"/>
      <c r="AK14" s="141"/>
      <c r="AL14" s="142"/>
      <c r="AM14" s="156">
        <f>+AM18+$I$22</f>
        <v>805280</v>
      </c>
      <c r="AN14" s="141"/>
      <c r="AO14" s="141"/>
      <c r="AP14" s="141"/>
      <c r="AQ14" s="141"/>
      <c r="AR14" s="141">
        <f>+AR18+$I$22</f>
        <v>639960</v>
      </c>
      <c r="AS14" s="141"/>
      <c r="AT14" s="141"/>
      <c r="AU14" s="141"/>
      <c r="AV14" s="141"/>
      <c r="AW14" s="141">
        <f>+AW18+$I$22</f>
        <v>557310</v>
      </c>
      <c r="AX14" s="141"/>
      <c r="AY14" s="141"/>
      <c r="AZ14" s="141"/>
      <c r="BA14" s="142"/>
    </row>
    <row r="15" spans="2:56" ht="20.100000000000001" customHeight="1" x14ac:dyDescent="0.3">
      <c r="B15" s="152"/>
      <c r="C15" s="153"/>
      <c r="D15" s="153"/>
      <c r="E15" s="153"/>
      <c r="F15" s="157">
        <v>29</v>
      </c>
      <c r="G15" s="158"/>
      <c r="H15" s="8" t="s">
        <v>1</v>
      </c>
      <c r="I15" s="156">
        <f>+I19+$I$23</f>
        <v>894590</v>
      </c>
      <c r="J15" s="141"/>
      <c r="K15" s="141"/>
      <c r="L15" s="141"/>
      <c r="M15" s="141"/>
      <c r="N15" s="141">
        <f>+N19+$I$23</f>
        <v>699150</v>
      </c>
      <c r="O15" s="141"/>
      <c r="P15" s="141"/>
      <c r="Q15" s="141"/>
      <c r="R15" s="141"/>
      <c r="S15" s="141">
        <f>+S19+$I$23</f>
        <v>601430</v>
      </c>
      <c r="T15" s="141"/>
      <c r="U15" s="141"/>
      <c r="V15" s="141"/>
      <c r="W15" s="142"/>
      <c r="X15" s="156">
        <f>+X19+$I$23</f>
        <v>859270</v>
      </c>
      <c r="Y15" s="141"/>
      <c r="Z15" s="141"/>
      <c r="AA15" s="141"/>
      <c r="AB15" s="141"/>
      <c r="AC15" s="141">
        <f>+AC19+$I$23</f>
        <v>677960</v>
      </c>
      <c r="AD15" s="141"/>
      <c r="AE15" s="141"/>
      <c r="AF15" s="141"/>
      <c r="AG15" s="141"/>
      <c r="AH15" s="141">
        <f>+AH19+$I$23</f>
        <v>587300</v>
      </c>
      <c r="AI15" s="141"/>
      <c r="AJ15" s="141"/>
      <c r="AK15" s="141"/>
      <c r="AL15" s="142"/>
      <c r="AM15" s="156">
        <f>+AM19+$I$23</f>
        <v>834040</v>
      </c>
      <c r="AN15" s="141"/>
      <c r="AO15" s="141"/>
      <c r="AP15" s="141"/>
      <c r="AQ15" s="141"/>
      <c r="AR15" s="141">
        <f>+AR19+$I$23</f>
        <v>662820</v>
      </c>
      <c r="AS15" s="141"/>
      <c r="AT15" s="141"/>
      <c r="AU15" s="141"/>
      <c r="AV15" s="141"/>
      <c r="AW15" s="141">
        <f>+AW19+$I$23</f>
        <v>577210</v>
      </c>
      <c r="AX15" s="141"/>
      <c r="AY15" s="141"/>
      <c r="AZ15" s="141"/>
      <c r="BA15" s="142"/>
    </row>
    <row r="16" spans="2:56" ht="20.100000000000001" customHeight="1" x14ac:dyDescent="0.3">
      <c r="B16" s="152"/>
      <c r="C16" s="153"/>
      <c r="D16" s="153"/>
      <c r="E16" s="153"/>
      <c r="F16" s="128">
        <v>30</v>
      </c>
      <c r="G16" s="129"/>
      <c r="H16" s="9" t="s">
        <v>1</v>
      </c>
      <c r="I16" s="159">
        <f>+I20+$I$24</f>
        <v>925440</v>
      </c>
      <c r="J16" s="160"/>
      <c r="K16" s="160"/>
      <c r="L16" s="160"/>
      <c r="M16" s="160"/>
      <c r="N16" s="160">
        <f>+N20+$I$24</f>
        <v>723260</v>
      </c>
      <c r="O16" s="160"/>
      <c r="P16" s="160"/>
      <c r="Q16" s="160"/>
      <c r="R16" s="160"/>
      <c r="S16" s="160">
        <f>+S20+$I$24</f>
        <v>622170</v>
      </c>
      <c r="T16" s="160"/>
      <c r="U16" s="160"/>
      <c r="V16" s="160"/>
      <c r="W16" s="161"/>
      <c r="X16" s="159">
        <f>+X20+$I$24</f>
        <v>888900</v>
      </c>
      <c r="Y16" s="160"/>
      <c r="Z16" s="160"/>
      <c r="AA16" s="160"/>
      <c r="AB16" s="160"/>
      <c r="AC16" s="160">
        <f>+AC20+$I$24</f>
        <v>701340</v>
      </c>
      <c r="AD16" s="160"/>
      <c r="AE16" s="160"/>
      <c r="AF16" s="160"/>
      <c r="AG16" s="160"/>
      <c r="AH16" s="160">
        <f>+AH20+$I$24</f>
        <v>607560</v>
      </c>
      <c r="AI16" s="160"/>
      <c r="AJ16" s="160"/>
      <c r="AK16" s="160"/>
      <c r="AL16" s="161"/>
      <c r="AM16" s="159">
        <f>+AM20+$I$24</f>
        <v>862800</v>
      </c>
      <c r="AN16" s="160"/>
      <c r="AO16" s="160"/>
      <c r="AP16" s="160"/>
      <c r="AQ16" s="160"/>
      <c r="AR16" s="160">
        <f>+AR20+$I$24</f>
        <v>685680</v>
      </c>
      <c r="AS16" s="160"/>
      <c r="AT16" s="160"/>
      <c r="AU16" s="160"/>
      <c r="AV16" s="160"/>
      <c r="AW16" s="160">
        <f>+AW20+$I$24</f>
        <v>597120</v>
      </c>
      <c r="AX16" s="160"/>
      <c r="AY16" s="160"/>
      <c r="AZ16" s="160"/>
      <c r="BA16" s="161"/>
      <c r="BB16" s="20"/>
      <c r="BC16" s="20"/>
      <c r="BD16" s="20"/>
    </row>
    <row r="17" spans="2:53" ht="20.100000000000001" customHeight="1" x14ac:dyDescent="0.3">
      <c r="B17" s="152"/>
      <c r="C17" s="153"/>
      <c r="D17" s="153"/>
      <c r="E17" s="153"/>
      <c r="F17" s="157">
        <v>31</v>
      </c>
      <c r="G17" s="158"/>
      <c r="H17" s="8" t="s">
        <v>1</v>
      </c>
      <c r="I17" s="135">
        <f>+I21+$I$25</f>
        <v>956280</v>
      </c>
      <c r="J17" s="136"/>
      <c r="K17" s="136"/>
      <c r="L17" s="136"/>
      <c r="M17" s="136"/>
      <c r="N17" s="141">
        <f>+N21+$I$25</f>
        <v>747370</v>
      </c>
      <c r="O17" s="141"/>
      <c r="P17" s="141"/>
      <c r="Q17" s="141"/>
      <c r="R17" s="141"/>
      <c r="S17" s="141">
        <f>+S21+$I$25</f>
        <v>642910</v>
      </c>
      <c r="T17" s="141"/>
      <c r="U17" s="141"/>
      <c r="V17" s="141"/>
      <c r="W17" s="142"/>
      <c r="X17" s="135">
        <f>+X21+$I$25</f>
        <v>918530</v>
      </c>
      <c r="Y17" s="136"/>
      <c r="Z17" s="136"/>
      <c r="AA17" s="136"/>
      <c r="AB17" s="136"/>
      <c r="AC17" s="141">
        <f>+AC21+$I$25</f>
        <v>724710</v>
      </c>
      <c r="AD17" s="141"/>
      <c r="AE17" s="141"/>
      <c r="AF17" s="141"/>
      <c r="AG17" s="141"/>
      <c r="AH17" s="141">
        <f>+AH21+$I$25</f>
        <v>627810</v>
      </c>
      <c r="AI17" s="141"/>
      <c r="AJ17" s="141"/>
      <c r="AK17" s="141"/>
      <c r="AL17" s="142"/>
      <c r="AM17" s="135">
        <f>+AM21+$I$25</f>
        <v>891560</v>
      </c>
      <c r="AN17" s="136"/>
      <c r="AO17" s="136"/>
      <c r="AP17" s="136"/>
      <c r="AQ17" s="136"/>
      <c r="AR17" s="141">
        <f>+AR21+$I$25</f>
        <v>708530</v>
      </c>
      <c r="AS17" s="141"/>
      <c r="AT17" s="141"/>
      <c r="AU17" s="141"/>
      <c r="AV17" s="141"/>
      <c r="AW17" s="141">
        <f>+AW21+$I$25</f>
        <v>617020</v>
      </c>
      <c r="AX17" s="141"/>
      <c r="AY17" s="141"/>
      <c r="AZ17" s="141"/>
      <c r="BA17" s="142"/>
    </row>
    <row r="18" spans="2:53" ht="20.100000000000001" customHeight="1" x14ac:dyDescent="0.3">
      <c r="B18" s="143" t="s">
        <v>2</v>
      </c>
      <c r="C18" s="144"/>
      <c r="D18" s="144"/>
      <c r="E18" s="144"/>
      <c r="F18" s="148">
        <v>28</v>
      </c>
      <c r="G18" s="149"/>
      <c r="H18" s="10" t="s">
        <v>1</v>
      </c>
      <c r="I18" s="135">
        <f>ROUNDDOWN(I$7*F$18*20%,-1)</f>
        <v>471740</v>
      </c>
      <c r="J18" s="136"/>
      <c r="K18" s="136"/>
      <c r="L18" s="136"/>
      <c r="M18" s="136"/>
      <c r="N18" s="136">
        <f>ROUNDDOWN(I$7*$F$18*12%,-1)</f>
        <v>283040</v>
      </c>
      <c r="O18" s="136"/>
      <c r="P18" s="136"/>
      <c r="Q18" s="136"/>
      <c r="R18" s="136"/>
      <c r="S18" s="136">
        <f>ROUNDDOWN($I$7*$F$18*8%,-1)</f>
        <v>188690</v>
      </c>
      <c r="T18" s="136"/>
      <c r="U18" s="136"/>
      <c r="V18" s="136"/>
      <c r="W18" s="137"/>
      <c r="X18" s="135">
        <f>ROUNDDOWN($X$7*$F$18*20%,-1)</f>
        <v>437640</v>
      </c>
      <c r="Y18" s="136"/>
      <c r="Z18" s="136"/>
      <c r="AA18" s="136"/>
      <c r="AB18" s="136"/>
      <c r="AC18" s="136">
        <f>ROUNDDOWN($X$7*$F$18*12%,-1)</f>
        <v>262580</v>
      </c>
      <c r="AD18" s="136"/>
      <c r="AE18" s="136"/>
      <c r="AF18" s="136"/>
      <c r="AG18" s="136"/>
      <c r="AH18" s="136">
        <f>ROUNDDOWN($X$7*$F$18*8%,-1)</f>
        <v>175050</v>
      </c>
      <c r="AI18" s="136"/>
      <c r="AJ18" s="136"/>
      <c r="AK18" s="136"/>
      <c r="AL18" s="137"/>
      <c r="AM18" s="135">
        <f>ROUNDDOWN($AM$7*$F$18*20%,-1)</f>
        <v>413280</v>
      </c>
      <c r="AN18" s="136"/>
      <c r="AO18" s="136"/>
      <c r="AP18" s="136"/>
      <c r="AQ18" s="136"/>
      <c r="AR18" s="136">
        <f>ROUNDDOWN($AM$7*$F$18*12%,-1)</f>
        <v>247960</v>
      </c>
      <c r="AS18" s="136"/>
      <c r="AT18" s="136"/>
      <c r="AU18" s="136"/>
      <c r="AV18" s="136"/>
      <c r="AW18" s="136">
        <f>ROUNDDOWN($AM$7*$F$18*8%,-1)</f>
        <v>165310</v>
      </c>
      <c r="AX18" s="136"/>
      <c r="AY18" s="136"/>
      <c r="AZ18" s="136"/>
      <c r="BA18" s="137"/>
    </row>
    <row r="19" spans="2:53" ht="20.100000000000001" customHeight="1" x14ac:dyDescent="0.3">
      <c r="B19" s="145"/>
      <c r="C19" s="144"/>
      <c r="D19" s="144"/>
      <c r="E19" s="144"/>
      <c r="F19" s="148">
        <v>29</v>
      </c>
      <c r="G19" s="149"/>
      <c r="H19" s="10" t="s">
        <v>1</v>
      </c>
      <c r="I19" s="135">
        <f>ROUNDDOWN(I$7*F$19*20%,-1)</f>
        <v>488590</v>
      </c>
      <c r="J19" s="136"/>
      <c r="K19" s="136"/>
      <c r="L19" s="136"/>
      <c r="M19" s="136"/>
      <c r="N19" s="136">
        <f>ROUNDDOWN($I$7*$F$19*12%,-1)</f>
        <v>293150</v>
      </c>
      <c r="O19" s="136"/>
      <c r="P19" s="136"/>
      <c r="Q19" s="136"/>
      <c r="R19" s="136"/>
      <c r="S19" s="136">
        <f>ROUNDDOWN($I$7*$F$19*8%,-1)</f>
        <v>195430</v>
      </c>
      <c r="T19" s="136"/>
      <c r="U19" s="136"/>
      <c r="V19" s="136"/>
      <c r="W19" s="137"/>
      <c r="X19" s="135">
        <f>ROUNDDOWN($X$7*$F$19*20%,-1)</f>
        <v>453270</v>
      </c>
      <c r="Y19" s="136"/>
      <c r="Z19" s="136"/>
      <c r="AA19" s="136"/>
      <c r="AB19" s="136"/>
      <c r="AC19" s="136">
        <f>ROUNDDOWN($X$7*$F$19*12%,-1)</f>
        <v>271960</v>
      </c>
      <c r="AD19" s="136"/>
      <c r="AE19" s="136"/>
      <c r="AF19" s="136"/>
      <c r="AG19" s="136"/>
      <c r="AH19" s="136">
        <f>ROUNDDOWN($X$7*$F$19*8%,-1)</f>
        <v>181300</v>
      </c>
      <c r="AI19" s="136"/>
      <c r="AJ19" s="136"/>
      <c r="AK19" s="136"/>
      <c r="AL19" s="137"/>
      <c r="AM19" s="135">
        <f>ROUNDDOWN($AM$7*$F$19*20%,-1)</f>
        <v>428040</v>
      </c>
      <c r="AN19" s="136"/>
      <c r="AO19" s="136"/>
      <c r="AP19" s="136"/>
      <c r="AQ19" s="136"/>
      <c r="AR19" s="136">
        <f>ROUNDDOWN($AM$7*$F$19*12%,-1)</f>
        <v>256820</v>
      </c>
      <c r="AS19" s="136"/>
      <c r="AT19" s="136"/>
      <c r="AU19" s="136"/>
      <c r="AV19" s="136"/>
      <c r="AW19" s="136">
        <f>ROUNDDOWN($AM$7*$F$19*8%,-1)</f>
        <v>171210</v>
      </c>
      <c r="AX19" s="136"/>
      <c r="AY19" s="136"/>
      <c r="AZ19" s="136"/>
      <c r="BA19" s="137"/>
    </row>
    <row r="20" spans="2:53" ht="20.100000000000001" customHeight="1" x14ac:dyDescent="0.3">
      <c r="B20" s="145"/>
      <c r="C20" s="144"/>
      <c r="D20" s="144"/>
      <c r="E20" s="144"/>
      <c r="F20" s="128">
        <v>30</v>
      </c>
      <c r="G20" s="129"/>
      <c r="H20" s="9" t="s">
        <v>1</v>
      </c>
      <c r="I20" s="138">
        <f>ROUNDDOWN(I$7*F$20*20%,-1)</f>
        <v>505440</v>
      </c>
      <c r="J20" s="139"/>
      <c r="K20" s="139"/>
      <c r="L20" s="139"/>
      <c r="M20" s="139"/>
      <c r="N20" s="139">
        <f>ROUNDDOWN($I$7*$F$20*12%,-1)</f>
        <v>303260</v>
      </c>
      <c r="O20" s="139"/>
      <c r="P20" s="139"/>
      <c r="Q20" s="139"/>
      <c r="R20" s="139"/>
      <c r="S20" s="139">
        <f>ROUNDDOWN($I$7*$F$20*8%,-1)</f>
        <v>202170</v>
      </c>
      <c r="T20" s="139"/>
      <c r="U20" s="139"/>
      <c r="V20" s="139"/>
      <c r="W20" s="140"/>
      <c r="X20" s="138">
        <f>ROUNDDOWN($X$7*$F$20*20%,-1)</f>
        <v>468900</v>
      </c>
      <c r="Y20" s="139"/>
      <c r="Z20" s="139"/>
      <c r="AA20" s="139"/>
      <c r="AB20" s="139"/>
      <c r="AC20" s="139">
        <f>ROUNDDOWN($X$7*$F$20*12%,-1)</f>
        <v>281340</v>
      </c>
      <c r="AD20" s="139"/>
      <c r="AE20" s="139"/>
      <c r="AF20" s="139"/>
      <c r="AG20" s="139"/>
      <c r="AH20" s="139">
        <f>ROUNDDOWN($X$7*$F$20*8%,-1)</f>
        <v>187560</v>
      </c>
      <c r="AI20" s="139"/>
      <c r="AJ20" s="139"/>
      <c r="AK20" s="139"/>
      <c r="AL20" s="140"/>
      <c r="AM20" s="138">
        <f>ROUNDDOWN($AM$7*$F$20*20%,-1)</f>
        <v>442800</v>
      </c>
      <c r="AN20" s="139"/>
      <c r="AO20" s="139"/>
      <c r="AP20" s="139"/>
      <c r="AQ20" s="139"/>
      <c r="AR20" s="139">
        <f>ROUNDDOWN($AM$7*$F$20*12%,-1)</f>
        <v>265680</v>
      </c>
      <c r="AS20" s="139"/>
      <c r="AT20" s="139"/>
      <c r="AU20" s="139"/>
      <c r="AV20" s="139"/>
      <c r="AW20" s="139">
        <f>ROUNDDOWN($AM$7*$F$20*8%,-1)</f>
        <v>177120</v>
      </c>
      <c r="AX20" s="139"/>
      <c r="AY20" s="139"/>
      <c r="AZ20" s="139"/>
      <c r="BA20" s="140"/>
    </row>
    <row r="21" spans="2:53" ht="20.100000000000001" customHeight="1" thickBot="1" x14ac:dyDescent="0.35">
      <c r="B21" s="146"/>
      <c r="C21" s="147"/>
      <c r="D21" s="147"/>
      <c r="E21" s="147"/>
      <c r="F21" s="132">
        <v>31</v>
      </c>
      <c r="G21" s="133"/>
      <c r="H21" s="19" t="s">
        <v>1</v>
      </c>
      <c r="I21" s="134">
        <f>ROUNDDOWN(I$7*F$21*20%,-1)</f>
        <v>522280</v>
      </c>
      <c r="J21" s="111"/>
      <c r="K21" s="111"/>
      <c r="L21" s="111"/>
      <c r="M21" s="111"/>
      <c r="N21" s="111">
        <f>ROUNDDOWN($I$7*$F$21*12%,-1)</f>
        <v>313370</v>
      </c>
      <c r="O21" s="111"/>
      <c r="P21" s="111"/>
      <c r="Q21" s="111"/>
      <c r="R21" s="111"/>
      <c r="S21" s="111">
        <f>ROUNDDOWN($I$7*$F$21*8%,-1)</f>
        <v>208910</v>
      </c>
      <c r="T21" s="111"/>
      <c r="U21" s="111"/>
      <c r="V21" s="111"/>
      <c r="W21" s="112"/>
      <c r="X21" s="134">
        <f>ROUNDDOWN($X$7*$F$21*20%,-1)</f>
        <v>484530</v>
      </c>
      <c r="Y21" s="111"/>
      <c r="Z21" s="111"/>
      <c r="AA21" s="111"/>
      <c r="AB21" s="111"/>
      <c r="AC21" s="111">
        <f>ROUNDDOWN($X$7*$F$21*12%,-1)</f>
        <v>290710</v>
      </c>
      <c r="AD21" s="111"/>
      <c r="AE21" s="111"/>
      <c r="AF21" s="111"/>
      <c r="AG21" s="111"/>
      <c r="AH21" s="111">
        <f>ROUNDDOWN($X$7*$F$21*8%,-1)</f>
        <v>193810</v>
      </c>
      <c r="AI21" s="111"/>
      <c r="AJ21" s="111"/>
      <c r="AK21" s="111"/>
      <c r="AL21" s="112"/>
      <c r="AM21" s="134">
        <f>ROUNDDOWN($AM$7*$F$21*20%,-1)</f>
        <v>457560</v>
      </c>
      <c r="AN21" s="111"/>
      <c r="AO21" s="111"/>
      <c r="AP21" s="111"/>
      <c r="AQ21" s="111"/>
      <c r="AR21" s="111">
        <f>ROUNDDOWN($AM$7*$F$21*12%,-1)</f>
        <v>274530</v>
      </c>
      <c r="AS21" s="111"/>
      <c r="AT21" s="111"/>
      <c r="AU21" s="111"/>
      <c r="AV21" s="111"/>
      <c r="AW21" s="111">
        <f>ROUNDDOWN($AM$7*$F$21*8%,-1)</f>
        <v>183020</v>
      </c>
      <c r="AX21" s="111"/>
      <c r="AY21" s="111"/>
      <c r="AZ21" s="111"/>
      <c r="BA21" s="112"/>
    </row>
    <row r="22" spans="2:53" ht="20.100000000000001" customHeight="1" x14ac:dyDescent="0.3">
      <c r="B22" s="113" t="s">
        <v>3</v>
      </c>
      <c r="C22" s="114"/>
      <c r="D22" s="114"/>
      <c r="E22" s="115"/>
      <c r="F22" s="120">
        <v>28</v>
      </c>
      <c r="G22" s="121"/>
      <c r="H22" s="18" t="s">
        <v>1</v>
      </c>
      <c r="I22" s="122">
        <f>($X$26*$AJ$26*28)+($X$27*$AJ$27*28)</f>
        <v>392000</v>
      </c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3"/>
    </row>
    <row r="23" spans="2:53" ht="20.100000000000001" customHeight="1" x14ac:dyDescent="0.3">
      <c r="B23" s="116"/>
      <c r="C23" s="114"/>
      <c r="D23" s="114"/>
      <c r="E23" s="115"/>
      <c r="F23" s="124">
        <v>29</v>
      </c>
      <c r="G23" s="125"/>
      <c r="H23" s="11" t="s">
        <v>1</v>
      </c>
      <c r="I23" s="126">
        <f>($X$26*$AJ$26*29)+($X$27*$AJ$27*29)</f>
        <v>406000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7"/>
    </row>
    <row r="24" spans="2:53" ht="20.100000000000001" customHeight="1" x14ac:dyDescent="0.3">
      <c r="B24" s="116"/>
      <c r="C24" s="114"/>
      <c r="D24" s="114"/>
      <c r="E24" s="115"/>
      <c r="F24" s="128">
        <v>30</v>
      </c>
      <c r="G24" s="129"/>
      <c r="H24" s="12" t="s">
        <v>1</v>
      </c>
      <c r="I24" s="130">
        <f>($X$26*$AJ$26*30)+($X$27*$AJ$27*30)</f>
        <v>420000</v>
      </c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1"/>
    </row>
    <row r="25" spans="2:53" ht="20.100000000000001" customHeight="1" x14ac:dyDescent="0.3">
      <c r="B25" s="117"/>
      <c r="C25" s="118"/>
      <c r="D25" s="118"/>
      <c r="E25" s="119"/>
      <c r="F25" s="124">
        <v>31</v>
      </c>
      <c r="G25" s="125"/>
      <c r="H25" s="11" t="s">
        <v>1</v>
      </c>
      <c r="I25" s="126">
        <f>($X$26*$AJ$26*31)+($X$27*$AJ$27*31)</f>
        <v>434000</v>
      </c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7"/>
    </row>
    <row r="26" spans="2:53" ht="20.100000000000001" customHeight="1" x14ac:dyDescent="0.3">
      <c r="B26" s="104" t="s">
        <v>10</v>
      </c>
      <c r="C26" s="105"/>
      <c r="D26" s="105"/>
      <c r="E26" s="105"/>
      <c r="F26" s="105"/>
      <c r="G26" s="105"/>
      <c r="H26" s="105"/>
      <c r="I26" s="108" t="s">
        <v>4</v>
      </c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9">
        <v>4000</v>
      </c>
      <c r="Y26" s="110"/>
      <c r="Z26" s="110"/>
      <c r="AA26" s="110"/>
      <c r="AB26" s="110"/>
      <c r="AC26" s="110"/>
      <c r="AD26" s="110"/>
      <c r="AE26" s="90" t="s">
        <v>16</v>
      </c>
      <c r="AF26" s="90"/>
      <c r="AG26" s="53"/>
      <c r="AH26" s="53"/>
      <c r="AI26" s="53"/>
      <c r="AJ26" s="90">
        <v>3</v>
      </c>
      <c r="AK26" s="90"/>
      <c r="AL26" s="90" t="s">
        <v>17</v>
      </c>
      <c r="AM26" s="90"/>
      <c r="AN26" s="90" t="s">
        <v>18</v>
      </c>
      <c r="AO26" s="90"/>
      <c r="AP26" s="90">
        <v>30</v>
      </c>
      <c r="AQ26" s="90"/>
      <c r="AR26" s="90" t="s">
        <v>1</v>
      </c>
      <c r="AS26" s="90"/>
      <c r="AT26" s="53"/>
      <c r="AU26" s="89">
        <f>+AP26*AJ26*X26</f>
        <v>360000</v>
      </c>
      <c r="AV26" s="90"/>
      <c r="AW26" s="90"/>
      <c r="AX26" s="90"/>
      <c r="AY26" s="90"/>
      <c r="AZ26" s="90"/>
      <c r="BA26" s="54"/>
    </row>
    <row r="27" spans="2:53" ht="20.100000000000001" customHeight="1" thickBot="1" x14ac:dyDescent="0.35">
      <c r="B27" s="106"/>
      <c r="C27" s="107"/>
      <c r="D27" s="107"/>
      <c r="E27" s="107"/>
      <c r="F27" s="107"/>
      <c r="G27" s="107"/>
      <c r="H27" s="107"/>
      <c r="I27" s="91" t="s">
        <v>5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2">
        <v>2000</v>
      </c>
      <c r="Y27" s="93"/>
      <c r="Z27" s="93"/>
      <c r="AA27" s="93"/>
      <c r="AB27" s="93"/>
      <c r="AC27" s="93"/>
      <c r="AD27" s="93"/>
      <c r="AE27" s="79" t="s">
        <v>16</v>
      </c>
      <c r="AF27" s="79"/>
      <c r="AG27" s="55"/>
      <c r="AH27" s="55"/>
      <c r="AI27" s="55"/>
      <c r="AJ27" s="79">
        <v>1</v>
      </c>
      <c r="AK27" s="79"/>
      <c r="AL27" s="79" t="s">
        <v>17</v>
      </c>
      <c r="AM27" s="79"/>
      <c r="AN27" s="79" t="s">
        <v>18</v>
      </c>
      <c r="AO27" s="79"/>
      <c r="AP27" s="79">
        <v>30</v>
      </c>
      <c r="AQ27" s="79"/>
      <c r="AR27" s="79" t="s">
        <v>1</v>
      </c>
      <c r="AS27" s="79"/>
      <c r="AT27" s="55"/>
      <c r="AU27" s="80">
        <f>+AP27*AJ27*X27</f>
        <v>60000</v>
      </c>
      <c r="AV27" s="79"/>
      <c r="AW27" s="79"/>
      <c r="AX27" s="79"/>
      <c r="AY27" s="79"/>
      <c r="AZ27" s="79"/>
      <c r="BA27" s="56"/>
    </row>
    <row r="28" spans="2:53" ht="5.0999999999999996" customHeight="1" x14ac:dyDescent="0.3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</row>
    <row r="29" spans="2:53" ht="17.25" thickBot="1" x14ac:dyDescent="0.35">
      <c r="B29" s="81" t="s">
        <v>20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</row>
    <row r="30" spans="2:53" ht="16.5" customHeight="1" thickBot="1" x14ac:dyDescent="0.35">
      <c r="B30" s="82" t="s">
        <v>0</v>
      </c>
      <c r="C30" s="83"/>
      <c r="D30" s="83"/>
      <c r="E30" s="83"/>
      <c r="F30" s="83"/>
      <c r="G30" s="83"/>
      <c r="H30" s="83"/>
      <c r="I30" s="83"/>
      <c r="J30" s="83"/>
      <c r="K30" s="83"/>
      <c r="L30" s="83" t="s">
        <v>27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 t="s">
        <v>28</v>
      </c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4"/>
    </row>
    <row r="31" spans="2:53" ht="16.5" customHeight="1" thickTop="1" thickBot="1" x14ac:dyDescent="0.35">
      <c r="B31" s="94" t="s">
        <v>29</v>
      </c>
      <c r="C31" s="95"/>
      <c r="D31" s="95"/>
      <c r="E31" s="95"/>
      <c r="F31" s="95"/>
      <c r="G31" s="95"/>
      <c r="H31" s="95"/>
      <c r="I31" s="95"/>
      <c r="J31" s="95"/>
      <c r="K31" s="96"/>
      <c r="L31" s="97" t="s">
        <v>75</v>
      </c>
      <c r="M31" s="98"/>
      <c r="N31" s="98"/>
      <c r="O31" s="98"/>
      <c r="P31" s="98"/>
      <c r="Q31" s="98"/>
      <c r="R31" s="98"/>
      <c r="S31" s="98"/>
      <c r="T31" s="98"/>
      <c r="U31" s="99"/>
      <c r="V31" s="100" t="s">
        <v>76</v>
      </c>
      <c r="W31" s="95"/>
      <c r="X31" s="95"/>
      <c r="Y31" s="95"/>
      <c r="Z31" s="95"/>
      <c r="AA31" s="95"/>
      <c r="AB31" s="95"/>
      <c r="AC31" s="95"/>
      <c r="AD31" s="95"/>
      <c r="AE31" s="95"/>
      <c r="AF31" s="96"/>
      <c r="AG31" s="97" t="s">
        <v>30</v>
      </c>
      <c r="AH31" s="98"/>
      <c r="AI31" s="98"/>
      <c r="AJ31" s="98"/>
      <c r="AK31" s="98"/>
      <c r="AL31" s="98"/>
      <c r="AM31" s="98"/>
      <c r="AN31" s="98"/>
      <c r="AO31" s="98"/>
      <c r="AP31" s="99"/>
      <c r="AQ31" s="101" t="s">
        <v>32</v>
      </c>
      <c r="AR31" s="102"/>
      <c r="AS31" s="102"/>
      <c r="AT31" s="102"/>
      <c r="AU31" s="102"/>
      <c r="AV31" s="102"/>
      <c r="AW31" s="102"/>
      <c r="AX31" s="102"/>
      <c r="AY31" s="102"/>
      <c r="AZ31" s="102"/>
      <c r="BA31" s="103"/>
    </row>
    <row r="32" spans="2:53" ht="5.0999999999999996" customHeigh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</row>
    <row r="33" spans="2:54" ht="20.100000000000001" customHeight="1" x14ac:dyDescent="0.3">
      <c r="B33" s="78" t="s">
        <v>72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</row>
    <row r="34" spans="2:54" ht="5.0999999999999996" customHeight="1" thickBot="1" x14ac:dyDescent="0.35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</row>
    <row r="35" spans="2:54" x14ac:dyDescent="0.3">
      <c r="B35" s="85" t="s">
        <v>70</v>
      </c>
      <c r="C35" s="86"/>
      <c r="D35" s="86"/>
      <c r="E35" s="86"/>
      <c r="F35" s="86"/>
      <c r="G35" s="86"/>
      <c r="H35" s="86"/>
      <c r="I35" s="86"/>
      <c r="J35" s="86"/>
      <c r="K35" s="86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8"/>
    </row>
    <row r="36" spans="2:54" ht="17.25" thickBot="1" x14ac:dyDescent="0.35">
      <c r="B36" s="205" t="s">
        <v>59</v>
      </c>
      <c r="C36" s="206"/>
      <c r="D36" s="207"/>
      <c r="E36" s="239" t="s">
        <v>60</v>
      </c>
      <c r="F36" s="206"/>
      <c r="G36" s="206"/>
      <c r="H36" s="206"/>
      <c r="I36" s="206"/>
      <c r="J36" s="206"/>
      <c r="K36" s="207"/>
      <c r="L36" s="221" t="s">
        <v>61</v>
      </c>
      <c r="M36" s="222"/>
      <c r="N36" s="222"/>
      <c r="O36" s="222"/>
      <c r="P36" s="222"/>
      <c r="Q36" s="222">
        <v>20</v>
      </c>
      <c r="R36" s="222"/>
      <c r="S36" s="219" t="s">
        <v>62</v>
      </c>
      <c r="T36" s="220"/>
      <c r="U36" s="220"/>
      <c r="V36" s="221" t="s">
        <v>64</v>
      </c>
      <c r="W36" s="222"/>
      <c r="X36" s="222"/>
      <c r="Y36" s="222"/>
      <c r="Z36" s="222"/>
      <c r="AA36" s="222">
        <v>12</v>
      </c>
      <c r="AB36" s="222"/>
      <c r="AC36" s="219" t="s">
        <v>62</v>
      </c>
      <c r="AD36" s="220"/>
      <c r="AE36" s="220"/>
      <c r="AF36" s="62"/>
      <c r="AG36" s="221" t="s">
        <v>64</v>
      </c>
      <c r="AH36" s="222"/>
      <c r="AI36" s="222"/>
      <c r="AJ36" s="222"/>
      <c r="AK36" s="222"/>
      <c r="AL36" s="222">
        <v>8</v>
      </c>
      <c r="AM36" s="222"/>
      <c r="AN36" s="219" t="s">
        <v>62</v>
      </c>
      <c r="AO36" s="220"/>
      <c r="AP36" s="220"/>
      <c r="AQ36" s="221" t="s">
        <v>63</v>
      </c>
      <c r="AR36" s="222"/>
      <c r="AS36" s="222"/>
      <c r="AT36" s="222"/>
      <c r="AU36" s="222"/>
      <c r="AV36" s="222">
        <v>0</v>
      </c>
      <c r="AW36" s="222"/>
      <c r="AX36" s="219" t="s">
        <v>62</v>
      </c>
      <c r="AY36" s="220"/>
      <c r="AZ36" s="220"/>
      <c r="BA36" s="63"/>
    </row>
    <row r="37" spans="2:54" ht="17.25" thickTop="1" x14ac:dyDescent="0.3">
      <c r="B37" s="235" t="s">
        <v>57</v>
      </c>
      <c r="C37" s="227"/>
      <c r="D37" s="236"/>
      <c r="E37" s="223">
        <v>17610</v>
      </c>
      <c r="F37" s="224"/>
      <c r="G37" s="224"/>
      <c r="H37" s="224"/>
      <c r="I37" s="224"/>
      <c r="J37" s="224"/>
      <c r="K37" s="225"/>
      <c r="L37" s="223">
        <v>3520</v>
      </c>
      <c r="M37" s="224"/>
      <c r="N37" s="224"/>
      <c r="O37" s="224"/>
      <c r="P37" s="224"/>
      <c r="Q37" s="224"/>
      <c r="R37" s="224"/>
      <c r="S37" s="224"/>
      <c r="T37" s="224"/>
      <c r="U37" s="225"/>
      <c r="V37" s="223">
        <v>2110</v>
      </c>
      <c r="W37" s="224"/>
      <c r="X37" s="224"/>
      <c r="Y37" s="224"/>
      <c r="Z37" s="224"/>
      <c r="AA37" s="224"/>
      <c r="AB37" s="224"/>
      <c r="AC37" s="224"/>
      <c r="AD37" s="224"/>
      <c r="AE37" s="224"/>
      <c r="AF37" s="225"/>
      <c r="AG37" s="223">
        <v>1400</v>
      </c>
      <c r="AH37" s="224"/>
      <c r="AI37" s="224"/>
      <c r="AJ37" s="224"/>
      <c r="AK37" s="224"/>
      <c r="AL37" s="224"/>
      <c r="AM37" s="224"/>
      <c r="AN37" s="224"/>
      <c r="AO37" s="224"/>
      <c r="AP37" s="225"/>
      <c r="AQ37" s="226" t="s">
        <v>65</v>
      </c>
      <c r="AR37" s="227"/>
      <c r="AS37" s="227"/>
      <c r="AT37" s="227"/>
      <c r="AU37" s="227"/>
      <c r="AV37" s="227"/>
      <c r="AW37" s="227"/>
      <c r="AX37" s="227"/>
      <c r="AY37" s="227"/>
      <c r="AZ37" s="227"/>
      <c r="BA37" s="228"/>
      <c r="BB37" s="21"/>
    </row>
    <row r="38" spans="2:54" ht="17.25" thickBot="1" x14ac:dyDescent="0.35">
      <c r="B38" s="237" t="s">
        <v>58</v>
      </c>
      <c r="C38" s="233"/>
      <c r="D38" s="238"/>
      <c r="E38" s="229">
        <v>12590</v>
      </c>
      <c r="F38" s="230"/>
      <c r="G38" s="230"/>
      <c r="H38" s="230"/>
      <c r="I38" s="230"/>
      <c r="J38" s="230"/>
      <c r="K38" s="231"/>
      <c r="L38" s="229">
        <v>2510</v>
      </c>
      <c r="M38" s="230"/>
      <c r="N38" s="230"/>
      <c r="O38" s="230"/>
      <c r="P38" s="230"/>
      <c r="Q38" s="230"/>
      <c r="R38" s="230"/>
      <c r="S38" s="230"/>
      <c r="T38" s="230"/>
      <c r="U38" s="231"/>
      <c r="V38" s="229">
        <v>1510</v>
      </c>
      <c r="W38" s="230"/>
      <c r="X38" s="230"/>
      <c r="Y38" s="230"/>
      <c r="Z38" s="230"/>
      <c r="AA38" s="230"/>
      <c r="AB38" s="230"/>
      <c r="AC38" s="230"/>
      <c r="AD38" s="230"/>
      <c r="AE38" s="230"/>
      <c r="AF38" s="231"/>
      <c r="AG38" s="229">
        <v>1000</v>
      </c>
      <c r="AH38" s="230"/>
      <c r="AI38" s="230"/>
      <c r="AJ38" s="230"/>
      <c r="AK38" s="230"/>
      <c r="AL38" s="230"/>
      <c r="AM38" s="230"/>
      <c r="AN38" s="230"/>
      <c r="AO38" s="230"/>
      <c r="AP38" s="231"/>
      <c r="AQ38" s="232" t="s">
        <v>65</v>
      </c>
      <c r="AR38" s="233"/>
      <c r="AS38" s="233"/>
      <c r="AT38" s="233"/>
      <c r="AU38" s="233"/>
      <c r="AV38" s="233"/>
      <c r="AW38" s="233"/>
      <c r="AX38" s="233"/>
      <c r="AY38" s="233"/>
      <c r="AZ38" s="233"/>
      <c r="BA38" s="234"/>
    </row>
    <row r="39" spans="2:54" ht="20.100000000000001" customHeight="1" x14ac:dyDescent="0.3">
      <c r="B39" s="74" t="s">
        <v>66</v>
      </c>
      <c r="C39" s="75"/>
      <c r="D39" s="75"/>
      <c r="E39" s="75"/>
      <c r="F39" s="75"/>
      <c r="G39" s="75"/>
      <c r="H39" s="75"/>
      <c r="I39" s="75"/>
      <c r="J39" s="75"/>
      <c r="K39" s="217"/>
      <c r="L39" s="211" t="s">
        <v>67</v>
      </c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3"/>
    </row>
    <row r="40" spans="2:54" ht="20.100000000000001" customHeight="1" thickBot="1" x14ac:dyDescent="0.35">
      <c r="B40" s="76" t="s">
        <v>68</v>
      </c>
      <c r="C40" s="77"/>
      <c r="D40" s="77"/>
      <c r="E40" s="77"/>
      <c r="F40" s="77"/>
      <c r="G40" s="77"/>
      <c r="H40" s="77"/>
      <c r="I40" s="77"/>
      <c r="J40" s="77"/>
      <c r="K40" s="218"/>
      <c r="L40" s="214" t="s">
        <v>69</v>
      </c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6"/>
    </row>
    <row r="41" spans="2:54" ht="6.75" customHeight="1" x14ac:dyDescent="0.3"/>
    <row r="42" spans="2:54" ht="20.25" x14ac:dyDescent="0.3">
      <c r="B42" t="s">
        <v>79</v>
      </c>
      <c r="S42" s="72" t="s">
        <v>71</v>
      </c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Q42" t="s">
        <v>73</v>
      </c>
    </row>
    <row r="43" spans="2:54" x14ac:dyDescent="0.3">
      <c r="Y43" s="64"/>
      <c r="Z43" s="65" t="s">
        <v>74</v>
      </c>
    </row>
  </sheetData>
  <mergeCells count="186">
    <mergeCell ref="B29:AC29"/>
    <mergeCell ref="B30:K30"/>
    <mergeCell ref="L30:AF30"/>
    <mergeCell ref="AG30:BA30"/>
    <mergeCell ref="B26:H27"/>
    <mergeCell ref="I26:W26"/>
    <mergeCell ref="X26:AD26"/>
    <mergeCell ref="AE26:AF26"/>
    <mergeCell ref="AJ26:AK26"/>
    <mergeCell ref="I27:W27"/>
    <mergeCell ref="X27:AD27"/>
    <mergeCell ref="AE27:AF27"/>
    <mergeCell ref="AJ27:AK27"/>
    <mergeCell ref="AL27:AM27"/>
    <mergeCell ref="AN27:AO27"/>
    <mergeCell ref="AP27:AQ27"/>
    <mergeCell ref="AR27:AS27"/>
    <mergeCell ref="AU27:AZ27"/>
    <mergeCell ref="AL26:AM26"/>
    <mergeCell ref="AN26:AO26"/>
    <mergeCell ref="AP26:AQ26"/>
    <mergeCell ref="AR26:AS26"/>
    <mergeCell ref="AU26:AZ26"/>
    <mergeCell ref="AW21:BA21"/>
    <mergeCell ref="B22:E25"/>
    <mergeCell ref="F22:G22"/>
    <mergeCell ref="I22:BA22"/>
    <mergeCell ref="F23:G23"/>
    <mergeCell ref="I23:BA23"/>
    <mergeCell ref="F24:G24"/>
    <mergeCell ref="I24:BA24"/>
    <mergeCell ref="F25:G25"/>
    <mergeCell ref="I25:BA25"/>
    <mergeCell ref="F21:G21"/>
    <mergeCell ref="I21:M21"/>
    <mergeCell ref="N21:R21"/>
    <mergeCell ref="S21:W21"/>
    <mergeCell ref="X21:AB21"/>
    <mergeCell ref="AC21:AG21"/>
    <mergeCell ref="AH21:AL21"/>
    <mergeCell ref="AM21:AQ21"/>
    <mergeCell ref="AR21:AV21"/>
    <mergeCell ref="AM19:AQ19"/>
    <mergeCell ref="AR19:AV19"/>
    <mergeCell ref="AW19:BA19"/>
    <mergeCell ref="F20:G20"/>
    <mergeCell ref="I20:M20"/>
    <mergeCell ref="N20:R20"/>
    <mergeCell ref="S20:W20"/>
    <mergeCell ref="X20:AB20"/>
    <mergeCell ref="AC20:AG20"/>
    <mergeCell ref="AH20:AL20"/>
    <mergeCell ref="AM20:AQ20"/>
    <mergeCell ref="AR20:AV20"/>
    <mergeCell ref="AW20:BA20"/>
    <mergeCell ref="AW17:BA17"/>
    <mergeCell ref="B18:E21"/>
    <mergeCell ref="F18:G18"/>
    <mergeCell ref="I18:M18"/>
    <mergeCell ref="N18:R18"/>
    <mergeCell ref="S18:W18"/>
    <mergeCell ref="X18:AB18"/>
    <mergeCell ref="B14:E17"/>
    <mergeCell ref="F14:G14"/>
    <mergeCell ref="I14:M14"/>
    <mergeCell ref="N14:R14"/>
    <mergeCell ref="S14:W14"/>
    <mergeCell ref="AC18:AG18"/>
    <mergeCell ref="AH18:AL18"/>
    <mergeCell ref="AM18:AQ18"/>
    <mergeCell ref="AR18:AV18"/>
    <mergeCell ref="AW18:BA18"/>
    <mergeCell ref="F19:G19"/>
    <mergeCell ref="I19:M19"/>
    <mergeCell ref="N19:R19"/>
    <mergeCell ref="S19:W19"/>
    <mergeCell ref="X19:AB19"/>
    <mergeCell ref="AC19:AG19"/>
    <mergeCell ref="AH19:AL19"/>
    <mergeCell ref="F17:G17"/>
    <mergeCell ref="I17:M17"/>
    <mergeCell ref="N17:R17"/>
    <mergeCell ref="S17:W17"/>
    <mergeCell ref="X17:AB17"/>
    <mergeCell ref="AC17:AG17"/>
    <mergeCell ref="AH17:AL17"/>
    <mergeCell ref="AM17:AQ17"/>
    <mergeCell ref="AR17:AV17"/>
    <mergeCell ref="AH15:AL15"/>
    <mergeCell ref="AM15:AQ15"/>
    <mergeCell ref="AR15:AV15"/>
    <mergeCell ref="AW15:BA15"/>
    <mergeCell ref="F16:G16"/>
    <mergeCell ref="I16:M16"/>
    <mergeCell ref="N16:R16"/>
    <mergeCell ref="S16:W16"/>
    <mergeCell ref="X16:AB16"/>
    <mergeCell ref="AC16:AG16"/>
    <mergeCell ref="F15:G15"/>
    <mergeCell ref="I15:M15"/>
    <mergeCell ref="N15:R15"/>
    <mergeCell ref="S15:W15"/>
    <mergeCell ref="X15:AB15"/>
    <mergeCell ref="AC15:AG15"/>
    <mergeCell ref="AH16:AL16"/>
    <mergeCell ref="AM16:AQ16"/>
    <mergeCell ref="AR16:AV16"/>
    <mergeCell ref="AW16:BA16"/>
    <mergeCell ref="I12:W12"/>
    <mergeCell ref="X12:AL12"/>
    <mergeCell ref="AM12:BA12"/>
    <mergeCell ref="B13:H13"/>
    <mergeCell ref="I13:M13"/>
    <mergeCell ref="N13:R13"/>
    <mergeCell ref="S13:W13"/>
    <mergeCell ref="X13:AB13"/>
    <mergeCell ref="X14:AB14"/>
    <mergeCell ref="AC14:AG14"/>
    <mergeCell ref="AH14:AL14"/>
    <mergeCell ref="AM14:AQ14"/>
    <mergeCell ref="AR14:AV14"/>
    <mergeCell ref="AW14:BA14"/>
    <mergeCell ref="AC13:AG13"/>
    <mergeCell ref="AH13:AL13"/>
    <mergeCell ref="AM13:AQ13"/>
    <mergeCell ref="AR13:AV13"/>
    <mergeCell ref="AW13:BA13"/>
    <mergeCell ref="B36:D36"/>
    <mergeCell ref="E36:K36"/>
    <mergeCell ref="L36:P36"/>
    <mergeCell ref="Q36:R36"/>
    <mergeCell ref="AU3:BA3"/>
    <mergeCell ref="B5:H5"/>
    <mergeCell ref="I5:W5"/>
    <mergeCell ref="X5:AL5"/>
    <mergeCell ref="AM5:BA5"/>
    <mergeCell ref="AU6:BA6"/>
    <mergeCell ref="I7:P7"/>
    <mergeCell ref="Q7:W7"/>
    <mergeCell ref="X7:AE7"/>
    <mergeCell ref="AF7:AL7"/>
    <mergeCell ref="AM7:AT7"/>
    <mergeCell ref="AU7:BA7"/>
    <mergeCell ref="I6:P6"/>
    <mergeCell ref="Q6:W6"/>
    <mergeCell ref="X6:AE6"/>
    <mergeCell ref="AF6:AL6"/>
    <mergeCell ref="AM6:AT6"/>
    <mergeCell ref="B6:H7"/>
    <mergeCell ref="AU10:AZ10"/>
    <mergeCell ref="B12:H12"/>
    <mergeCell ref="V37:AF37"/>
    <mergeCell ref="AG37:AP37"/>
    <mergeCell ref="AQ37:BA37"/>
    <mergeCell ref="L38:U38"/>
    <mergeCell ref="V38:AF38"/>
    <mergeCell ref="AG38:AP38"/>
    <mergeCell ref="AQ38:BA38"/>
    <mergeCell ref="B37:D37"/>
    <mergeCell ref="E37:K37"/>
    <mergeCell ref="B38:D38"/>
    <mergeCell ref="E38:K38"/>
    <mergeCell ref="L39:BA39"/>
    <mergeCell ref="L40:BA40"/>
    <mergeCell ref="B39:K39"/>
    <mergeCell ref="B40:K40"/>
    <mergeCell ref="S42:AI42"/>
    <mergeCell ref="B2:BA2"/>
    <mergeCell ref="B33:V33"/>
    <mergeCell ref="AN36:AP36"/>
    <mergeCell ref="AQ36:AU36"/>
    <mergeCell ref="AV36:AW36"/>
    <mergeCell ref="AX36:AZ36"/>
    <mergeCell ref="B31:K31"/>
    <mergeCell ref="L31:U31"/>
    <mergeCell ref="V31:AF31"/>
    <mergeCell ref="AG31:AP31"/>
    <mergeCell ref="AQ31:BA31"/>
    <mergeCell ref="S36:U36"/>
    <mergeCell ref="V36:Z36"/>
    <mergeCell ref="AA36:AB36"/>
    <mergeCell ref="AC36:AE36"/>
    <mergeCell ref="AG36:AK36"/>
    <mergeCell ref="AL36:AM36"/>
    <mergeCell ref="B35:BA35"/>
    <mergeCell ref="L37:U37"/>
  </mergeCells>
  <phoneticPr fontId="2" type="noConversion"/>
  <pageMargins left="0.39370078740157483" right="0.39370078740157483" top="0.55118110236220474" bottom="0.19685039370078741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37"/>
  <sheetViews>
    <sheetView topLeftCell="A10" workbookViewId="0">
      <selection activeCell="I15" sqref="I15:M15"/>
    </sheetView>
  </sheetViews>
  <sheetFormatPr defaultRowHeight="16.5" x14ac:dyDescent="0.3"/>
  <cols>
    <col min="1" max="1" width="0.5" customWidth="1"/>
    <col min="2" max="5" width="2.125" customWidth="1"/>
    <col min="6" max="7" width="1.625" customWidth="1"/>
    <col min="8" max="8" width="2.375" customWidth="1"/>
    <col min="9" max="53" width="1.625" customWidth="1"/>
  </cols>
  <sheetData>
    <row r="1" spans="2:53" ht="5.25" customHeight="1" x14ac:dyDescent="0.4"/>
    <row r="2" spans="2:53" ht="35.1" customHeight="1" x14ac:dyDescent="0.3">
      <c r="B2" s="17"/>
      <c r="C2" s="17"/>
      <c r="D2" s="17"/>
      <c r="E2" s="17"/>
      <c r="F2" s="276" t="s">
        <v>24</v>
      </c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17"/>
      <c r="AW2" s="17"/>
      <c r="AX2" s="17"/>
      <c r="AY2" s="17"/>
      <c r="AZ2" s="17"/>
      <c r="BA2" s="17"/>
    </row>
    <row r="3" spans="2:53" ht="24.95" customHeight="1" x14ac:dyDescent="0.3">
      <c r="B3" s="1" t="s">
        <v>6</v>
      </c>
      <c r="C3" s="1"/>
      <c r="D3" s="1"/>
      <c r="E3" s="1"/>
      <c r="F3" s="1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67" t="s">
        <v>26</v>
      </c>
      <c r="AV3" s="167"/>
      <c r="AW3" s="167"/>
      <c r="AX3" s="167"/>
      <c r="AY3" s="167"/>
      <c r="AZ3" s="167"/>
      <c r="BA3" s="167"/>
    </row>
    <row r="4" spans="2:53" ht="24.95" customHeight="1" x14ac:dyDescent="0.3">
      <c r="B4" s="4" t="s">
        <v>7</v>
      </c>
      <c r="C4" s="4"/>
      <c r="D4" s="4"/>
      <c r="E4" s="4"/>
      <c r="F4" s="4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"/>
      <c r="Y4" s="5"/>
      <c r="Z4" s="5"/>
      <c r="AA4" s="5"/>
      <c r="AB4" s="5"/>
      <c r="AC4" s="5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67" t="s">
        <v>8</v>
      </c>
      <c r="AV4" s="167"/>
      <c r="AW4" s="167"/>
      <c r="AX4" s="167"/>
      <c r="AY4" s="167"/>
      <c r="AZ4" s="167"/>
      <c r="BA4" s="167"/>
    </row>
    <row r="5" spans="2:53" ht="6" customHeight="1" thickBot="1" x14ac:dyDescent="0.3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2:53" ht="27" customHeight="1" thickBot="1" x14ac:dyDescent="0.35">
      <c r="B6" s="176" t="s">
        <v>0</v>
      </c>
      <c r="C6" s="177"/>
      <c r="D6" s="177"/>
      <c r="E6" s="177"/>
      <c r="F6" s="177"/>
      <c r="G6" s="177"/>
      <c r="H6" s="178"/>
      <c r="I6" s="277" t="s">
        <v>11</v>
      </c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8"/>
      <c r="X6" s="279" t="s">
        <v>12</v>
      </c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1"/>
      <c r="AM6" s="282" t="s">
        <v>19</v>
      </c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4"/>
    </row>
    <row r="7" spans="2:53" ht="27" customHeight="1" x14ac:dyDescent="0.3">
      <c r="B7" s="285" t="s">
        <v>22</v>
      </c>
      <c r="C7" s="286"/>
      <c r="D7" s="286"/>
      <c r="E7" s="286"/>
      <c r="F7" s="286"/>
      <c r="G7" s="286"/>
      <c r="H7" s="287"/>
      <c r="I7" s="196" t="s">
        <v>25</v>
      </c>
      <c r="J7" s="183"/>
      <c r="K7" s="183"/>
      <c r="L7" s="183"/>
      <c r="M7" s="183"/>
      <c r="N7" s="183"/>
      <c r="O7" s="183"/>
      <c r="P7" s="197"/>
      <c r="Q7" s="266" t="s">
        <v>23</v>
      </c>
      <c r="R7" s="183"/>
      <c r="S7" s="183"/>
      <c r="T7" s="183"/>
      <c r="U7" s="183"/>
      <c r="V7" s="183"/>
      <c r="W7" s="184"/>
      <c r="X7" s="196" t="s">
        <v>25</v>
      </c>
      <c r="Y7" s="183"/>
      <c r="Z7" s="183"/>
      <c r="AA7" s="183"/>
      <c r="AB7" s="183"/>
      <c r="AC7" s="183"/>
      <c r="AD7" s="183"/>
      <c r="AE7" s="197"/>
      <c r="AF7" s="266" t="s">
        <v>23</v>
      </c>
      <c r="AG7" s="183"/>
      <c r="AH7" s="183"/>
      <c r="AI7" s="183"/>
      <c r="AJ7" s="183"/>
      <c r="AK7" s="183"/>
      <c r="AL7" s="184"/>
      <c r="AM7" s="196" t="s">
        <v>25</v>
      </c>
      <c r="AN7" s="183"/>
      <c r="AO7" s="183"/>
      <c r="AP7" s="183"/>
      <c r="AQ7" s="183"/>
      <c r="AR7" s="183"/>
      <c r="AS7" s="183"/>
      <c r="AT7" s="197"/>
      <c r="AU7" s="266" t="s">
        <v>23</v>
      </c>
      <c r="AV7" s="183"/>
      <c r="AW7" s="183"/>
      <c r="AX7" s="183"/>
      <c r="AY7" s="183"/>
      <c r="AZ7" s="183"/>
      <c r="BA7" s="184"/>
    </row>
    <row r="8" spans="2:53" ht="27" customHeight="1" thickBot="1" x14ac:dyDescent="0.35">
      <c r="B8" s="193" t="s">
        <v>21</v>
      </c>
      <c r="C8" s="194"/>
      <c r="D8" s="194"/>
      <c r="E8" s="194"/>
      <c r="F8" s="194"/>
      <c r="G8" s="194"/>
      <c r="H8" s="195"/>
      <c r="I8" s="185">
        <v>84240</v>
      </c>
      <c r="J8" s="186"/>
      <c r="K8" s="186"/>
      <c r="L8" s="186"/>
      <c r="M8" s="186"/>
      <c r="N8" s="186"/>
      <c r="O8" s="186"/>
      <c r="P8" s="187"/>
      <c r="Q8" s="188">
        <v>81750</v>
      </c>
      <c r="R8" s="186"/>
      <c r="S8" s="186"/>
      <c r="T8" s="186"/>
      <c r="U8" s="186"/>
      <c r="V8" s="186"/>
      <c r="W8" s="189"/>
      <c r="X8" s="185">
        <v>78150</v>
      </c>
      <c r="Y8" s="186"/>
      <c r="Z8" s="186"/>
      <c r="AA8" s="186"/>
      <c r="AB8" s="186"/>
      <c r="AC8" s="186"/>
      <c r="AD8" s="186"/>
      <c r="AE8" s="187"/>
      <c r="AF8" s="188">
        <v>75840</v>
      </c>
      <c r="AG8" s="186"/>
      <c r="AH8" s="186"/>
      <c r="AI8" s="186"/>
      <c r="AJ8" s="186"/>
      <c r="AK8" s="186"/>
      <c r="AL8" s="189"/>
      <c r="AM8" s="186">
        <v>73800</v>
      </c>
      <c r="AN8" s="186"/>
      <c r="AO8" s="186"/>
      <c r="AP8" s="186"/>
      <c r="AQ8" s="186"/>
      <c r="AR8" s="186"/>
      <c r="AS8" s="186"/>
      <c r="AT8" s="187"/>
      <c r="AU8" s="188">
        <v>71620</v>
      </c>
      <c r="AV8" s="186"/>
      <c r="AW8" s="186"/>
      <c r="AX8" s="186"/>
      <c r="AY8" s="186"/>
      <c r="AZ8" s="186"/>
      <c r="BA8" s="189"/>
    </row>
    <row r="9" spans="2:53" ht="3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2:53" ht="7.5" customHeight="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2:53" ht="24.95" customHeight="1" x14ac:dyDescent="0.3">
      <c r="B11" s="4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5"/>
      <c r="Z11" s="5"/>
      <c r="AA11" s="5"/>
      <c r="AB11" s="5"/>
      <c r="AC11" s="5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67" t="s">
        <v>8</v>
      </c>
      <c r="AV11" s="167"/>
      <c r="AW11" s="167"/>
      <c r="AX11" s="167"/>
      <c r="AY11" s="167"/>
      <c r="AZ11" s="167"/>
      <c r="BA11" s="1"/>
    </row>
    <row r="12" spans="2:53" ht="5.0999999999999996" customHeight="1" thickBot="1" x14ac:dyDescent="0.4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2:53" ht="27" customHeight="1" thickBot="1" x14ac:dyDescent="0.35">
      <c r="B13" s="168" t="s">
        <v>13</v>
      </c>
      <c r="C13" s="169"/>
      <c r="D13" s="169"/>
      <c r="E13" s="169"/>
      <c r="F13" s="169"/>
      <c r="G13" s="169"/>
      <c r="H13" s="169"/>
      <c r="I13" s="267" t="s">
        <v>11</v>
      </c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9"/>
      <c r="X13" s="270" t="s">
        <v>12</v>
      </c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2"/>
      <c r="AM13" s="273" t="s">
        <v>19</v>
      </c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5"/>
    </row>
    <row r="14" spans="2:53" ht="27" customHeight="1" thickTop="1" thickBot="1" x14ac:dyDescent="0.35">
      <c r="B14" s="173" t="s">
        <v>14</v>
      </c>
      <c r="C14" s="174"/>
      <c r="D14" s="174"/>
      <c r="E14" s="174"/>
      <c r="F14" s="174"/>
      <c r="G14" s="174"/>
      <c r="H14" s="174"/>
      <c r="I14" s="166">
        <v>0.2</v>
      </c>
      <c r="J14" s="163"/>
      <c r="K14" s="163"/>
      <c r="L14" s="163"/>
      <c r="M14" s="164"/>
      <c r="N14" s="162">
        <v>0.12</v>
      </c>
      <c r="O14" s="163"/>
      <c r="P14" s="163"/>
      <c r="Q14" s="163"/>
      <c r="R14" s="164"/>
      <c r="S14" s="162">
        <v>0.08</v>
      </c>
      <c r="T14" s="163"/>
      <c r="U14" s="163"/>
      <c r="V14" s="163"/>
      <c r="W14" s="165"/>
      <c r="X14" s="166">
        <v>0.2</v>
      </c>
      <c r="Y14" s="163"/>
      <c r="Z14" s="163"/>
      <c r="AA14" s="163"/>
      <c r="AB14" s="164"/>
      <c r="AC14" s="162">
        <v>0.12</v>
      </c>
      <c r="AD14" s="163"/>
      <c r="AE14" s="163"/>
      <c r="AF14" s="163"/>
      <c r="AG14" s="164"/>
      <c r="AH14" s="162">
        <v>0.08</v>
      </c>
      <c r="AI14" s="163"/>
      <c r="AJ14" s="163"/>
      <c r="AK14" s="163"/>
      <c r="AL14" s="165"/>
      <c r="AM14" s="166">
        <v>0.2</v>
      </c>
      <c r="AN14" s="163"/>
      <c r="AO14" s="163"/>
      <c r="AP14" s="163"/>
      <c r="AQ14" s="164"/>
      <c r="AR14" s="162">
        <v>0.12</v>
      </c>
      <c r="AS14" s="163"/>
      <c r="AT14" s="163"/>
      <c r="AU14" s="163"/>
      <c r="AV14" s="164"/>
      <c r="AW14" s="162">
        <v>0.08</v>
      </c>
      <c r="AX14" s="163"/>
      <c r="AY14" s="163"/>
      <c r="AZ14" s="163"/>
      <c r="BA14" s="165"/>
    </row>
    <row r="15" spans="2:53" ht="27" customHeight="1" thickTop="1" x14ac:dyDescent="0.3">
      <c r="B15" s="150" t="s">
        <v>15</v>
      </c>
      <c r="C15" s="151"/>
      <c r="D15" s="151"/>
      <c r="E15" s="151"/>
      <c r="F15" s="154">
        <v>28</v>
      </c>
      <c r="G15" s="155"/>
      <c r="H15" s="7" t="s">
        <v>1</v>
      </c>
      <c r="I15" s="156">
        <f>+I19+$I$23</f>
        <v>863740</v>
      </c>
      <c r="J15" s="141"/>
      <c r="K15" s="141"/>
      <c r="L15" s="141"/>
      <c r="M15" s="141"/>
      <c r="N15" s="141">
        <f>+N19+$I$23</f>
        <v>675040</v>
      </c>
      <c r="O15" s="141"/>
      <c r="P15" s="141"/>
      <c r="Q15" s="141"/>
      <c r="R15" s="141"/>
      <c r="S15" s="141">
        <f>+S19+$I$23</f>
        <v>580690</v>
      </c>
      <c r="T15" s="141"/>
      <c r="U15" s="141"/>
      <c r="V15" s="141"/>
      <c r="W15" s="142"/>
      <c r="X15" s="156">
        <f>+X19+$I$23</f>
        <v>829640</v>
      </c>
      <c r="Y15" s="141"/>
      <c r="Z15" s="141"/>
      <c r="AA15" s="141"/>
      <c r="AB15" s="141"/>
      <c r="AC15" s="141">
        <f>+AC19+$I$23</f>
        <v>654580</v>
      </c>
      <c r="AD15" s="141"/>
      <c r="AE15" s="141"/>
      <c r="AF15" s="141"/>
      <c r="AG15" s="141"/>
      <c r="AH15" s="141">
        <f>+AH19+$I$23</f>
        <v>567050</v>
      </c>
      <c r="AI15" s="141"/>
      <c r="AJ15" s="141"/>
      <c r="AK15" s="141"/>
      <c r="AL15" s="142"/>
      <c r="AM15" s="156">
        <f>+AM19+$I$23</f>
        <v>805280</v>
      </c>
      <c r="AN15" s="141"/>
      <c r="AO15" s="141"/>
      <c r="AP15" s="141"/>
      <c r="AQ15" s="141"/>
      <c r="AR15" s="141">
        <f>+AR19+$I$23</f>
        <v>639960</v>
      </c>
      <c r="AS15" s="141"/>
      <c r="AT15" s="141"/>
      <c r="AU15" s="141"/>
      <c r="AV15" s="141"/>
      <c r="AW15" s="141">
        <f>+AW19+$I$23</f>
        <v>557310</v>
      </c>
      <c r="AX15" s="141"/>
      <c r="AY15" s="141"/>
      <c r="AZ15" s="141"/>
      <c r="BA15" s="142"/>
    </row>
    <row r="16" spans="2:53" ht="27" customHeight="1" x14ac:dyDescent="0.3">
      <c r="B16" s="152"/>
      <c r="C16" s="153"/>
      <c r="D16" s="153"/>
      <c r="E16" s="153"/>
      <c r="F16" s="157">
        <v>29</v>
      </c>
      <c r="G16" s="158"/>
      <c r="H16" s="8" t="s">
        <v>1</v>
      </c>
      <c r="I16" s="156">
        <f>+I20+$I$24</f>
        <v>894590</v>
      </c>
      <c r="J16" s="141"/>
      <c r="K16" s="141"/>
      <c r="L16" s="141"/>
      <c r="M16" s="141"/>
      <c r="N16" s="141">
        <f>+N20+$I$24</f>
        <v>699150</v>
      </c>
      <c r="O16" s="141"/>
      <c r="P16" s="141"/>
      <c r="Q16" s="141"/>
      <c r="R16" s="141"/>
      <c r="S16" s="141">
        <f>+S20+$I$24</f>
        <v>601430</v>
      </c>
      <c r="T16" s="141"/>
      <c r="U16" s="141"/>
      <c r="V16" s="141"/>
      <c r="W16" s="142"/>
      <c r="X16" s="156">
        <f>+X20+$I$24</f>
        <v>859270</v>
      </c>
      <c r="Y16" s="141"/>
      <c r="Z16" s="141"/>
      <c r="AA16" s="141"/>
      <c r="AB16" s="141"/>
      <c r="AC16" s="141">
        <f>+AC20+$I$24</f>
        <v>677960</v>
      </c>
      <c r="AD16" s="141"/>
      <c r="AE16" s="141"/>
      <c r="AF16" s="141"/>
      <c r="AG16" s="141"/>
      <c r="AH16" s="141">
        <f>+AH20+$I$24</f>
        <v>587300</v>
      </c>
      <c r="AI16" s="141"/>
      <c r="AJ16" s="141"/>
      <c r="AK16" s="141"/>
      <c r="AL16" s="142"/>
      <c r="AM16" s="156">
        <f>+AM20+$I$24</f>
        <v>834040</v>
      </c>
      <c r="AN16" s="141"/>
      <c r="AO16" s="141"/>
      <c r="AP16" s="141"/>
      <c r="AQ16" s="141"/>
      <c r="AR16" s="141">
        <f>+AR20+$I$24</f>
        <v>662820</v>
      </c>
      <c r="AS16" s="141"/>
      <c r="AT16" s="141"/>
      <c r="AU16" s="141"/>
      <c r="AV16" s="141"/>
      <c r="AW16" s="141">
        <f>+AW20+$I$24</f>
        <v>577210</v>
      </c>
      <c r="AX16" s="141"/>
      <c r="AY16" s="141"/>
      <c r="AZ16" s="141"/>
      <c r="BA16" s="142"/>
    </row>
    <row r="17" spans="2:56" ht="27" customHeight="1" x14ac:dyDescent="0.3">
      <c r="B17" s="152"/>
      <c r="C17" s="153"/>
      <c r="D17" s="153"/>
      <c r="E17" s="153"/>
      <c r="F17" s="128">
        <v>30</v>
      </c>
      <c r="G17" s="129"/>
      <c r="H17" s="9" t="s">
        <v>1</v>
      </c>
      <c r="I17" s="159">
        <f>+I21+$I$25</f>
        <v>925440</v>
      </c>
      <c r="J17" s="160"/>
      <c r="K17" s="160"/>
      <c r="L17" s="160"/>
      <c r="M17" s="160"/>
      <c r="N17" s="160">
        <f>+N21+$I$25</f>
        <v>723260</v>
      </c>
      <c r="O17" s="160"/>
      <c r="P17" s="160"/>
      <c r="Q17" s="160"/>
      <c r="R17" s="160"/>
      <c r="S17" s="160">
        <f>+S21+$I$25</f>
        <v>622170</v>
      </c>
      <c r="T17" s="160"/>
      <c r="U17" s="160"/>
      <c r="V17" s="160"/>
      <c r="W17" s="161"/>
      <c r="X17" s="159">
        <f>+X21+$I$25</f>
        <v>888900</v>
      </c>
      <c r="Y17" s="160"/>
      <c r="Z17" s="160"/>
      <c r="AA17" s="160"/>
      <c r="AB17" s="160"/>
      <c r="AC17" s="160">
        <f>+AC21+$I$25</f>
        <v>701340</v>
      </c>
      <c r="AD17" s="160"/>
      <c r="AE17" s="160"/>
      <c r="AF17" s="160"/>
      <c r="AG17" s="160"/>
      <c r="AH17" s="160">
        <f>+AH21+$I$25</f>
        <v>607560</v>
      </c>
      <c r="AI17" s="160"/>
      <c r="AJ17" s="160"/>
      <c r="AK17" s="160"/>
      <c r="AL17" s="161"/>
      <c r="AM17" s="159">
        <f>+AM21+$I$25</f>
        <v>862800</v>
      </c>
      <c r="AN17" s="160"/>
      <c r="AO17" s="160"/>
      <c r="AP17" s="160"/>
      <c r="AQ17" s="160"/>
      <c r="AR17" s="160">
        <f>+AR21+$I$25</f>
        <v>685680</v>
      </c>
      <c r="AS17" s="160"/>
      <c r="AT17" s="160"/>
      <c r="AU17" s="160"/>
      <c r="AV17" s="160"/>
      <c r="AW17" s="160">
        <f>+AW21+$I$25</f>
        <v>597120</v>
      </c>
      <c r="AX17" s="160"/>
      <c r="AY17" s="160"/>
      <c r="AZ17" s="160"/>
      <c r="BA17" s="161"/>
      <c r="BB17" s="20"/>
      <c r="BC17" s="20"/>
      <c r="BD17" s="20"/>
    </row>
    <row r="18" spans="2:56" ht="27" customHeight="1" x14ac:dyDescent="0.3">
      <c r="B18" s="152"/>
      <c r="C18" s="153"/>
      <c r="D18" s="153"/>
      <c r="E18" s="153"/>
      <c r="F18" s="157">
        <v>31</v>
      </c>
      <c r="G18" s="158"/>
      <c r="H18" s="8" t="s">
        <v>1</v>
      </c>
      <c r="I18" s="135">
        <f>+I22+$I$26</f>
        <v>956280</v>
      </c>
      <c r="J18" s="136"/>
      <c r="K18" s="136"/>
      <c r="L18" s="136"/>
      <c r="M18" s="136"/>
      <c r="N18" s="141">
        <f>+N22+$I$26</f>
        <v>747370</v>
      </c>
      <c r="O18" s="141"/>
      <c r="P18" s="141"/>
      <c r="Q18" s="141"/>
      <c r="R18" s="141"/>
      <c r="S18" s="141">
        <f>+S22+$I$26</f>
        <v>642910</v>
      </c>
      <c r="T18" s="141"/>
      <c r="U18" s="141"/>
      <c r="V18" s="141"/>
      <c r="W18" s="142"/>
      <c r="X18" s="135">
        <f>+X22+$I$26</f>
        <v>918530</v>
      </c>
      <c r="Y18" s="136"/>
      <c r="Z18" s="136"/>
      <c r="AA18" s="136"/>
      <c r="AB18" s="136"/>
      <c r="AC18" s="141">
        <f>+AC22+$I$26</f>
        <v>724710</v>
      </c>
      <c r="AD18" s="141"/>
      <c r="AE18" s="141"/>
      <c r="AF18" s="141"/>
      <c r="AG18" s="141"/>
      <c r="AH18" s="141">
        <f>+AH22+$I$26</f>
        <v>627810</v>
      </c>
      <c r="AI18" s="141"/>
      <c r="AJ18" s="141"/>
      <c r="AK18" s="141"/>
      <c r="AL18" s="142"/>
      <c r="AM18" s="135">
        <f>+AM22+$I$26</f>
        <v>891560</v>
      </c>
      <c r="AN18" s="136"/>
      <c r="AO18" s="136"/>
      <c r="AP18" s="136"/>
      <c r="AQ18" s="136"/>
      <c r="AR18" s="141">
        <f>+AR22+$I$26</f>
        <v>708530</v>
      </c>
      <c r="AS18" s="141"/>
      <c r="AT18" s="141"/>
      <c r="AU18" s="141"/>
      <c r="AV18" s="141"/>
      <c r="AW18" s="141">
        <f>+AW22+$I$26</f>
        <v>617020</v>
      </c>
      <c r="AX18" s="141"/>
      <c r="AY18" s="141"/>
      <c r="AZ18" s="141"/>
      <c r="BA18" s="142"/>
    </row>
    <row r="19" spans="2:56" ht="27" customHeight="1" x14ac:dyDescent="0.3">
      <c r="B19" s="143" t="s">
        <v>2</v>
      </c>
      <c r="C19" s="144"/>
      <c r="D19" s="144"/>
      <c r="E19" s="144"/>
      <c r="F19" s="148">
        <v>28</v>
      </c>
      <c r="G19" s="149"/>
      <c r="H19" s="10" t="s">
        <v>1</v>
      </c>
      <c r="I19" s="135">
        <f>ROUNDDOWN(I$8*F$19*20%,-1)</f>
        <v>471740</v>
      </c>
      <c r="J19" s="136"/>
      <c r="K19" s="136"/>
      <c r="L19" s="136"/>
      <c r="M19" s="136"/>
      <c r="N19" s="136">
        <f>ROUNDDOWN(I$8*$F$19*12%,-1)</f>
        <v>283040</v>
      </c>
      <c r="O19" s="136"/>
      <c r="P19" s="136"/>
      <c r="Q19" s="136"/>
      <c r="R19" s="136"/>
      <c r="S19" s="136">
        <f>ROUNDDOWN($I$8*$F$19*8%,-1)</f>
        <v>188690</v>
      </c>
      <c r="T19" s="136"/>
      <c r="U19" s="136"/>
      <c r="V19" s="136"/>
      <c r="W19" s="137"/>
      <c r="X19" s="135">
        <f>ROUNDDOWN($X$8*$F$19*20%,-1)</f>
        <v>437640</v>
      </c>
      <c r="Y19" s="136"/>
      <c r="Z19" s="136"/>
      <c r="AA19" s="136"/>
      <c r="AB19" s="136"/>
      <c r="AC19" s="136">
        <f>ROUNDDOWN($X$8*$F$19*12%,-1)</f>
        <v>262580</v>
      </c>
      <c r="AD19" s="136"/>
      <c r="AE19" s="136"/>
      <c r="AF19" s="136"/>
      <c r="AG19" s="136"/>
      <c r="AH19" s="136">
        <f>ROUNDDOWN($X$8*$F$19*8%,-1)</f>
        <v>175050</v>
      </c>
      <c r="AI19" s="136"/>
      <c r="AJ19" s="136"/>
      <c r="AK19" s="136"/>
      <c r="AL19" s="137"/>
      <c r="AM19" s="135">
        <f>ROUNDDOWN($AM$8*$F$19*20%,-1)</f>
        <v>413280</v>
      </c>
      <c r="AN19" s="136"/>
      <c r="AO19" s="136"/>
      <c r="AP19" s="136"/>
      <c r="AQ19" s="136"/>
      <c r="AR19" s="136">
        <f>ROUNDDOWN($AM$8*$F$19*12%,-1)</f>
        <v>247960</v>
      </c>
      <c r="AS19" s="136"/>
      <c r="AT19" s="136"/>
      <c r="AU19" s="136"/>
      <c r="AV19" s="136"/>
      <c r="AW19" s="136">
        <f>ROUNDDOWN($AM$8*$F$19*8%,-1)</f>
        <v>165310</v>
      </c>
      <c r="AX19" s="136"/>
      <c r="AY19" s="136"/>
      <c r="AZ19" s="136"/>
      <c r="BA19" s="137"/>
    </row>
    <row r="20" spans="2:56" ht="27" customHeight="1" x14ac:dyDescent="0.3">
      <c r="B20" s="145"/>
      <c r="C20" s="144"/>
      <c r="D20" s="144"/>
      <c r="E20" s="144"/>
      <c r="F20" s="148">
        <v>29</v>
      </c>
      <c r="G20" s="149"/>
      <c r="H20" s="10" t="s">
        <v>1</v>
      </c>
      <c r="I20" s="135">
        <f>ROUNDDOWN(I$8*F$20*20%,-1)</f>
        <v>488590</v>
      </c>
      <c r="J20" s="136"/>
      <c r="K20" s="136"/>
      <c r="L20" s="136"/>
      <c r="M20" s="136"/>
      <c r="N20" s="136">
        <f>ROUNDDOWN($I$8*$F$20*12%,-1)</f>
        <v>293150</v>
      </c>
      <c r="O20" s="136"/>
      <c r="P20" s="136"/>
      <c r="Q20" s="136"/>
      <c r="R20" s="136"/>
      <c r="S20" s="136">
        <f>ROUNDDOWN($I$8*$F$20*8%,-1)</f>
        <v>195430</v>
      </c>
      <c r="T20" s="136"/>
      <c r="U20" s="136"/>
      <c r="V20" s="136"/>
      <c r="W20" s="137"/>
      <c r="X20" s="135">
        <f>ROUNDDOWN($X$8*$F$20*20%,-1)</f>
        <v>453270</v>
      </c>
      <c r="Y20" s="136"/>
      <c r="Z20" s="136"/>
      <c r="AA20" s="136"/>
      <c r="AB20" s="136"/>
      <c r="AC20" s="136">
        <f>ROUNDDOWN($X$8*$F$20*12%,-1)</f>
        <v>271960</v>
      </c>
      <c r="AD20" s="136"/>
      <c r="AE20" s="136"/>
      <c r="AF20" s="136"/>
      <c r="AG20" s="136"/>
      <c r="AH20" s="136">
        <f>ROUNDDOWN($X$8*$F$20*8%,-1)</f>
        <v>181300</v>
      </c>
      <c r="AI20" s="136"/>
      <c r="AJ20" s="136"/>
      <c r="AK20" s="136"/>
      <c r="AL20" s="137"/>
      <c r="AM20" s="135">
        <f>ROUNDDOWN($AM$8*$F$20*20%,-1)</f>
        <v>428040</v>
      </c>
      <c r="AN20" s="136"/>
      <c r="AO20" s="136"/>
      <c r="AP20" s="136"/>
      <c r="AQ20" s="136"/>
      <c r="AR20" s="136">
        <f>ROUNDDOWN($AM$8*$F$20*12%,-1)</f>
        <v>256820</v>
      </c>
      <c r="AS20" s="136"/>
      <c r="AT20" s="136"/>
      <c r="AU20" s="136"/>
      <c r="AV20" s="136"/>
      <c r="AW20" s="136">
        <f>ROUNDDOWN($AM$8*$F$20*8%,-1)</f>
        <v>171210</v>
      </c>
      <c r="AX20" s="136"/>
      <c r="AY20" s="136"/>
      <c r="AZ20" s="136"/>
      <c r="BA20" s="137"/>
    </row>
    <row r="21" spans="2:56" ht="27" customHeight="1" x14ac:dyDescent="0.3">
      <c r="B21" s="145"/>
      <c r="C21" s="144"/>
      <c r="D21" s="144"/>
      <c r="E21" s="144"/>
      <c r="F21" s="128">
        <v>30</v>
      </c>
      <c r="G21" s="129"/>
      <c r="H21" s="9" t="s">
        <v>1</v>
      </c>
      <c r="I21" s="138">
        <f>ROUNDDOWN(I$8*F$21*20%,-1)</f>
        <v>505440</v>
      </c>
      <c r="J21" s="139"/>
      <c r="K21" s="139"/>
      <c r="L21" s="139"/>
      <c r="M21" s="139"/>
      <c r="N21" s="139">
        <f>ROUNDDOWN($I$8*$F$21*12%,-1)</f>
        <v>303260</v>
      </c>
      <c r="O21" s="139"/>
      <c r="P21" s="139"/>
      <c r="Q21" s="139"/>
      <c r="R21" s="139"/>
      <c r="S21" s="139">
        <f>ROUNDDOWN($I$8*$F$21*8%,-1)</f>
        <v>202170</v>
      </c>
      <c r="T21" s="139"/>
      <c r="U21" s="139"/>
      <c r="V21" s="139"/>
      <c r="W21" s="140"/>
      <c r="X21" s="138">
        <f>ROUNDDOWN($X$8*$F$21*20%,-1)</f>
        <v>468900</v>
      </c>
      <c r="Y21" s="139"/>
      <c r="Z21" s="139"/>
      <c r="AA21" s="139"/>
      <c r="AB21" s="139"/>
      <c r="AC21" s="139">
        <f>ROUNDDOWN($X$8*$F$21*12%,-1)</f>
        <v>281340</v>
      </c>
      <c r="AD21" s="139"/>
      <c r="AE21" s="139"/>
      <c r="AF21" s="139"/>
      <c r="AG21" s="139"/>
      <c r="AH21" s="139">
        <f>ROUNDDOWN($X$8*$F$21*8%,-1)</f>
        <v>187560</v>
      </c>
      <c r="AI21" s="139"/>
      <c r="AJ21" s="139"/>
      <c r="AK21" s="139"/>
      <c r="AL21" s="140"/>
      <c r="AM21" s="138">
        <f>ROUNDDOWN($AM$8*$F$21*20%,-1)</f>
        <v>442800</v>
      </c>
      <c r="AN21" s="139"/>
      <c r="AO21" s="139"/>
      <c r="AP21" s="139"/>
      <c r="AQ21" s="139"/>
      <c r="AR21" s="139">
        <f>ROUNDDOWN($AM$8*$F$21*12%,-1)</f>
        <v>265680</v>
      </c>
      <c r="AS21" s="139"/>
      <c r="AT21" s="139"/>
      <c r="AU21" s="139"/>
      <c r="AV21" s="139"/>
      <c r="AW21" s="139">
        <f>ROUNDDOWN($AM$8*$F$21*8%,-1)</f>
        <v>177120</v>
      </c>
      <c r="AX21" s="139"/>
      <c r="AY21" s="139"/>
      <c r="AZ21" s="139"/>
      <c r="BA21" s="140"/>
    </row>
    <row r="22" spans="2:56" ht="27" customHeight="1" thickBot="1" x14ac:dyDescent="0.35">
      <c r="B22" s="146"/>
      <c r="C22" s="147"/>
      <c r="D22" s="147"/>
      <c r="E22" s="147"/>
      <c r="F22" s="132">
        <v>31</v>
      </c>
      <c r="G22" s="133"/>
      <c r="H22" s="19" t="s">
        <v>1</v>
      </c>
      <c r="I22" s="134">
        <f>ROUNDDOWN(I$8*F$22*20%,-1)</f>
        <v>522280</v>
      </c>
      <c r="J22" s="111"/>
      <c r="K22" s="111"/>
      <c r="L22" s="111"/>
      <c r="M22" s="111"/>
      <c r="N22" s="111">
        <f>ROUNDDOWN($I$8*$F$22*12%,-1)</f>
        <v>313370</v>
      </c>
      <c r="O22" s="111"/>
      <c r="P22" s="111"/>
      <c r="Q22" s="111"/>
      <c r="R22" s="111"/>
      <c r="S22" s="111">
        <f>ROUNDDOWN($I$8*$F$22*8%,-1)</f>
        <v>208910</v>
      </c>
      <c r="T22" s="111"/>
      <c r="U22" s="111"/>
      <c r="V22" s="111"/>
      <c r="W22" s="112"/>
      <c r="X22" s="134">
        <f>ROUNDDOWN($X$8*$F$22*20%,-1)</f>
        <v>484530</v>
      </c>
      <c r="Y22" s="111"/>
      <c r="Z22" s="111"/>
      <c r="AA22" s="111"/>
      <c r="AB22" s="111"/>
      <c r="AC22" s="111">
        <f>ROUNDDOWN($X$8*$F$22*12%,-1)</f>
        <v>290710</v>
      </c>
      <c r="AD22" s="111"/>
      <c r="AE22" s="111"/>
      <c r="AF22" s="111"/>
      <c r="AG22" s="111"/>
      <c r="AH22" s="111">
        <f>ROUNDDOWN($X$8*$F$22*8%,-1)</f>
        <v>193810</v>
      </c>
      <c r="AI22" s="111"/>
      <c r="AJ22" s="111"/>
      <c r="AK22" s="111"/>
      <c r="AL22" s="112"/>
      <c r="AM22" s="134">
        <f>ROUNDDOWN($AM$8*$F$22*20%,-1)</f>
        <v>457560</v>
      </c>
      <c r="AN22" s="111"/>
      <c r="AO22" s="111"/>
      <c r="AP22" s="111"/>
      <c r="AQ22" s="111"/>
      <c r="AR22" s="111">
        <f>ROUNDDOWN($AM$8*$F$22*12%,-1)</f>
        <v>274530</v>
      </c>
      <c r="AS22" s="111"/>
      <c r="AT22" s="111"/>
      <c r="AU22" s="111"/>
      <c r="AV22" s="111"/>
      <c r="AW22" s="111">
        <f>ROUNDDOWN($AM$8*$F$22*8%,-1)</f>
        <v>183020</v>
      </c>
      <c r="AX22" s="111"/>
      <c r="AY22" s="111"/>
      <c r="AZ22" s="111"/>
      <c r="BA22" s="112"/>
    </row>
    <row r="23" spans="2:56" ht="27" customHeight="1" x14ac:dyDescent="0.3">
      <c r="B23" s="113" t="s">
        <v>3</v>
      </c>
      <c r="C23" s="114"/>
      <c r="D23" s="114"/>
      <c r="E23" s="115"/>
      <c r="F23" s="120">
        <v>28</v>
      </c>
      <c r="G23" s="121"/>
      <c r="H23" s="18" t="s">
        <v>1</v>
      </c>
      <c r="I23" s="260">
        <f>($X$27*$AJ$27*28)+($X$28*$AJ$28*28)</f>
        <v>392000</v>
      </c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0"/>
      <c r="AR23" s="260"/>
      <c r="AS23" s="260"/>
      <c r="AT23" s="260"/>
      <c r="AU23" s="260"/>
      <c r="AV23" s="260"/>
      <c r="AW23" s="260"/>
      <c r="AX23" s="260"/>
      <c r="AY23" s="260"/>
      <c r="AZ23" s="260"/>
      <c r="BA23" s="261"/>
    </row>
    <row r="24" spans="2:56" ht="27" customHeight="1" x14ac:dyDescent="0.3">
      <c r="B24" s="116"/>
      <c r="C24" s="114"/>
      <c r="D24" s="114"/>
      <c r="E24" s="115"/>
      <c r="F24" s="124">
        <v>29</v>
      </c>
      <c r="G24" s="125"/>
      <c r="H24" s="11" t="s">
        <v>1</v>
      </c>
      <c r="I24" s="262">
        <f>($X$27*$AJ$27*29)+($X$28*$AJ$28*29)</f>
        <v>406000</v>
      </c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3"/>
    </row>
    <row r="25" spans="2:56" ht="27" customHeight="1" x14ac:dyDescent="0.3">
      <c r="B25" s="116"/>
      <c r="C25" s="114"/>
      <c r="D25" s="114"/>
      <c r="E25" s="115"/>
      <c r="F25" s="128">
        <v>30</v>
      </c>
      <c r="G25" s="129"/>
      <c r="H25" s="12" t="s">
        <v>1</v>
      </c>
      <c r="I25" s="264">
        <f>($X$27*$AJ$27*30)+($X$28*$AJ$28*30)</f>
        <v>420000</v>
      </c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4"/>
      <c r="AY25" s="264"/>
      <c r="AZ25" s="264"/>
      <c r="BA25" s="265"/>
    </row>
    <row r="26" spans="2:56" ht="27" customHeight="1" x14ac:dyDescent="0.3">
      <c r="B26" s="117"/>
      <c r="C26" s="118"/>
      <c r="D26" s="118"/>
      <c r="E26" s="119"/>
      <c r="F26" s="124">
        <v>31</v>
      </c>
      <c r="G26" s="125"/>
      <c r="H26" s="11" t="s">
        <v>1</v>
      </c>
      <c r="I26" s="262">
        <f>($X$27*$AJ$27*31)+($X$28*$AJ$28*31)</f>
        <v>434000</v>
      </c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3"/>
    </row>
    <row r="27" spans="2:56" ht="27" customHeight="1" x14ac:dyDescent="0.3">
      <c r="B27" s="246" t="s">
        <v>10</v>
      </c>
      <c r="C27" s="247"/>
      <c r="D27" s="247"/>
      <c r="E27" s="247"/>
      <c r="F27" s="247"/>
      <c r="G27" s="247"/>
      <c r="H27" s="247"/>
      <c r="I27" s="250" t="s">
        <v>4</v>
      </c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1">
        <v>4000</v>
      </c>
      <c r="Y27" s="252"/>
      <c r="Z27" s="252"/>
      <c r="AA27" s="252"/>
      <c r="AB27" s="252"/>
      <c r="AC27" s="252"/>
      <c r="AD27" s="252"/>
      <c r="AE27" s="253" t="s">
        <v>16</v>
      </c>
      <c r="AF27" s="253"/>
      <c r="AG27" s="13"/>
      <c r="AH27" s="13"/>
      <c r="AI27" s="13"/>
      <c r="AJ27" s="253">
        <v>3</v>
      </c>
      <c r="AK27" s="253"/>
      <c r="AL27" s="253" t="s">
        <v>17</v>
      </c>
      <c r="AM27" s="253"/>
      <c r="AN27" s="253" t="s">
        <v>18</v>
      </c>
      <c r="AO27" s="253"/>
      <c r="AP27" s="253">
        <v>30</v>
      </c>
      <c r="AQ27" s="253"/>
      <c r="AR27" s="253" t="s">
        <v>1</v>
      </c>
      <c r="AS27" s="253"/>
      <c r="AT27" s="13"/>
      <c r="AU27" s="256">
        <f>+AP27*AJ27*X27</f>
        <v>360000</v>
      </c>
      <c r="AV27" s="253"/>
      <c r="AW27" s="253"/>
      <c r="AX27" s="253"/>
      <c r="AY27" s="253"/>
      <c r="AZ27" s="253"/>
      <c r="BA27" s="14"/>
    </row>
    <row r="28" spans="2:56" ht="27" customHeight="1" thickBot="1" x14ac:dyDescent="0.35">
      <c r="B28" s="248"/>
      <c r="C28" s="249"/>
      <c r="D28" s="249"/>
      <c r="E28" s="249"/>
      <c r="F28" s="249"/>
      <c r="G28" s="249"/>
      <c r="H28" s="249"/>
      <c r="I28" s="257" t="s">
        <v>5</v>
      </c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8">
        <v>2000</v>
      </c>
      <c r="Y28" s="259"/>
      <c r="Z28" s="259"/>
      <c r="AA28" s="259"/>
      <c r="AB28" s="259"/>
      <c r="AC28" s="259"/>
      <c r="AD28" s="259"/>
      <c r="AE28" s="254" t="s">
        <v>16</v>
      </c>
      <c r="AF28" s="254"/>
      <c r="AG28" s="15"/>
      <c r="AH28" s="15"/>
      <c r="AI28" s="15"/>
      <c r="AJ28" s="254">
        <v>1</v>
      </c>
      <c r="AK28" s="254"/>
      <c r="AL28" s="254" t="s">
        <v>17</v>
      </c>
      <c r="AM28" s="254"/>
      <c r="AN28" s="254" t="s">
        <v>18</v>
      </c>
      <c r="AO28" s="254"/>
      <c r="AP28" s="254">
        <v>30</v>
      </c>
      <c r="AQ28" s="254"/>
      <c r="AR28" s="254" t="s">
        <v>1</v>
      </c>
      <c r="AS28" s="254"/>
      <c r="AT28" s="15"/>
      <c r="AU28" s="255">
        <f>+AP28*AJ28*X28</f>
        <v>60000</v>
      </c>
      <c r="AV28" s="254"/>
      <c r="AW28" s="254"/>
      <c r="AX28" s="254"/>
      <c r="AY28" s="254"/>
      <c r="AZ28" s="254"/>
      <c r="BA28" s="16"/>
    </row>
    <row r="29" spans="2:56" ht="5.0999999999999996" customHeigh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2:56" x14ac:dyDescent="0.3">
      <c r="B30" s="245" t="s">
        <v>20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2:56" ht="16.5" customHeight="1" x14ac:dyDescent="0.3">
      <c r="B31" s="240" t="s">
        <v>0</v>
      </c>
      <c r="C31" s="240"/>
      <c r="D31" s="240"/>
      <c r="E31" s="240"/>
      <c r="F31" s="240"/>
      <c r="G31" s="240"/>
      <c r="H31" s="240"/>
      <c r="I31" s="240"/>
      <c r="J31" s="240"/>
      <c r="K31" s="240"/>
      <c r="L31" s="240" t="s">
        <v>27</v>
      </c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 t="s">
        <v>28</v>
      </c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</row>
    <row r="32" spans="2:56" ht="16.5" customHeight="1" x14ac:dyDescent="0.3">
      <c r="B32" s="241" t="s">
        <v>29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2" t="s">
        <v>30</v>
      </c>
      <c r="M32" s="242"/>
      <c r="N32" s="242"/>
      <c r="O32" s="242"/>
      <c r="P32" s="242"/>
      <c r="Q32" s="242"/>
      <c r="R32" s="242"/>
      <c r="S32" s="242"/>
      <c r="T32" s="242"/>
      <c r="U32" s="242"/>
      <c r="V32" s="244" t="s">
        <v>32</v>
      </c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2" t="s">
        <v>31</v>
      </c>
      <c r="AH32" s="242"/>
      <c r="AI32" s="242"/>
      <c r="AJ32" s="242"/>
      <c r="AK32" s="242"/>
      <c r="AL32" s="242"/>
      <c r="AM32" s="242"/>
      <c r="AN32" s="242"/>
      <c r="AO32" s="242"/>
      <c r="AP32" s="242"/>
      <c r="AQ32" s="243" t="s">
        <v>33</v>
      </c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</row>
    <row r="33" spans="2:54" ht="17.25" customHeight="1" x14ac:dyDescent="0.3"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</row>
    <row r="34" spans="2:54" x14ac:dyDescent="0.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</row>
    <row r="37" spans="2:54" x14ac:dyDescent="0.3">
      <c r="BB37" s="21"/>
    </row>
  </sheetData>
  <mergeCells count="155">
    <mergeCell ref="AF7:AL7"/>
    <mergeCell ref="AM7:AT7"/>
    <mergeCell ref="AU11:AZ11"/>
    <mergeCell ref="B13:H13"/>
    <mergeCell ref="I13:W13"/>
    <mergeCell ref="X13:AL13"/>
    <mergeCell ref="AM13:BA13"/>
    <mergeCell ref="F2:AU2"/>
    <mergeCell ref="AU3:BA3"/>
    <mergeCell ref="AU4:BA4"/>
    <mergeCell ref="B6:H6"/>
    <mergeCell ref="I6:W6"/>
    <mergeCell ref="X6:AL6"/>
    <mergeCell ref="AM6:BA6"/>
    <mergeCell ref="AU7:BA7"/>
    <mergeCell ref="B8:H8"/>
    <mergeCell ref="I8:P8"/>
    <mergeCell ref="Q8:W8"/>
    <mergeCell ref="X8:AE8"/>
    <mergeCell ref="AF8:AL8"/>
    <mergeCell ref="AM8:AT8"/>
    <mergeCell ref="AU8:BA8"/>
    <mergeCell ref="B7:H7"/>
    <mergeCell ref="I7:P7"/>
    <mergeCell ref="Q7:W7"/>
    <mergeCell ref="X7:AE7"/>
    <mergeCell ref="AH14:AL14"/>
    <mergeCell ref="AM14:AQ14"/>
    <mergeCell ref="AR14:AV14"/>
    <mergeCell ref="AW14:BA14"/>
    <mergeCell ref="B15:E18"/>
    <mergeCell ref="F15:G15"/>
    <mergeCell ref="I15:M15"/>
    <mergeCell ref="N15:R15"/>
    <mergeCell ref="S15:W15"/>
    <mergeCell ref="X15:AB15"/>
    <mergeCell ref="B14:H14"/>
    <mergeCell ref="I14:M14"/>
    <mergeCell ref="N14:R14"/>
    <mergeCell ref="S14:W14"/>
    <mergeCell ref="X14:AB14"/>
    <mergeCell ref="AC14:AG14"/>
    <mergeCell ref="AC15:AG15"/>
    <mergeCell ref="AH15:AL15"/>
    <mergeCell ref="AM15:AQ15"/>
    <mergeCell ref="AR15:AV15"/>
    <mergeCell ref="AW15:BA15"/>
    <mergeCell ref="F16:G16"/>
    <mergeCell ref="I16:M16"/>
    <mergeCell ref="N16:R16"/>
    <mergeCell ref="F17:G17"/>
    <mergeCell ref="I17:M17"/>
    <mergeCell ref="N17:R17"/>
    <mergeCell ref="S17:W17"/>
    <mergeCell ref="X17:AB17"/>
    <mergeCell ref="AC17:AG17"/>
    <mergeCell ref="AH17:AL17"/>
    <mergeCell ref="AM17:AQ17"/>
    <mergeCell ref="AR17:AV17"/>
    <mergeCell ref="AH19:AL19"/>
    <mergeCell ref="AM19:AQ19"/>
    <mergeCell ref="S16:W16"/>
    <mergeCell ref="X16:AB16"/>
    <mergeCell ref="AC16:AG16"/>
    <mergeCell ref="AH16:AL16"/>
    <mergeCell ref="AM16:AQ16"/>
    <mergeCell ref="AR16:AV16"/>
    <mergeCell ref="X19:AB19"/>
    <mergeCell ref="AC19:AG19"/>
    <mergeCell ref="AW16:BA16"/>
    <mergeCell ref="AW17:BA17"/>
    <mergeCell ref="F20:G20"/>
    <mergeCell ref="I20:M20"/>
    <mergeCell ref="N20:R20"/>
    <mergeCell ref="S20:W20"/>
    <mergeCell ref="X20:AB20"/>
    <mergeCell ref="AC20:AG20"/>
    <mergeCell ref="AR19:AV19"/>
    <mergeCell ref="AW19:BA19"/>
    <mergeCell ref="AC18:AG18"/>
    <mergeCell ref="AH18:AL18"/>
    <mergeCell ref="AM18:AQ18"/>
    <mergeCell ref="AR18:AV18"/>
    <mergeCell ref="AW18:BA18"/>
    <mergeCell ref="AH20:AL20"/>
    <mergeCell ref="AM20:AQ20"/>
    <mergeCell ref="AR20:AV20"/>
    <mergeCell ref="AW20:BA20"/>
    <mergeCell ref="F18:G18"/>
    <mergeCell ref="I18:M18"/>
    <mergeCell ref="N18:R18"/>
    <mergeCell ref="S18:W18"/>
    <mergeCell ref="X18:AB18"/>
    <mergeCell ref="AH22:AL22"/>
    <mergeCell ref="AM22:AQ22"/>
    <mergeCell ref="AR22:AV22"/>
    <mergeCell ref="AW22:BA22"/>
    <mergeCell ref="F21:G21"/>
    <mergeCell ref="I21:M21"/>
    <mergeCell ref="N21:R21"/>
    <mergeCell ref="S21:W21"/>
    <mergeCell ref="X21:AB21"/>
    <mergeCell ref="AC21:AG21"/>
    <mergeCell ref="B23:E26"/>
    <mergeCell ref="F23:G23"/>
    <mergeCell ref="I23:BA23"/>
    <mergeCell ref="F24:G24"/>
    <mergeCell ref="I24:BA24"/>
    <mergeCell ref="F25:G25"/>
    <mergeCell ref="B19:E22"/>
    <mergeCell ref="F19:G19"/>
    <mergeCell ref="I19:M19"/>
    <mergeCell ref="N19:R19"/>
    <mergeCell ref="S19:W19"/>
    <mergeCell ref="I25:BA25"/>
    <mergeCell ref="F26:G26"/>
    <mergeCell ref="I26:BA26"/>
    <mergeCell ref="AH21:AL21"/>
    <mergeCell ref="AM21:AQ21"/>
    <mergeCell ref="AR21:AV21"/>
    <mergeCell ref="AW21:BA21"/>
    <mergeCell ref="F22:G22"/>
    <mergeCell ref="I22:M22"/>
    <mergeCell ref="N22:R22"/>
    <mergeCell ref="S22:W22"/>
    <mergeCell ref="X22:AB22"/>
    <mergeCell ref="AC22:AG22"/>
    <mergeCell ref="B27:H28"/>
    <mergeCell ref="I27:W27"/>
    <mergeCell ref="X27:AD27"/>
    <mergeCell ref="AE27:AF27"/>
    <mergeCell ref="AJ27:AK27"/>
    <mergeCell ref="AL27:AM27"/>
    <mergeCell ref="AN27:AO27"/>
    <mergeCell ref="AR28:AS28"/>
    <mergeCell ref="AU28:AZ28"/>
    <mergeCell ref="AP27:AQ27"/>
    <mergeCell ref="AR27:AS27"/>
    <mergeCell ref="AU27:AZ27"/>
    <mergeCell ref="I28:W28"/>
    <mergeCell ref="X28:AD28"/>
    <mergeCell ref="AE28:AF28"/>
    <mergeCell ref="AJ28:AK28"/>
    <mergeCell ref="AL28:AM28"/>
    <mergeCell ref="AN28:AO28"/>
    <mergeCell ref="AP28:AQ28"/>
    <mergeCell ref="B31:K31"/>
    <mergeCell ref="B32:K33"/>
    <mergeCell ref="L31:AF31"/>
    <mergeCell ref="AG31:BA31"/>
    <mergeCell ref="AG32:AP33"/>
    <mergeCell ref="AQ32:BA33"/>
    <mergeCell ref="L32:U33"/>
    <mergeCell ref="V32:AF33"/>
    <mergeCell ref="B30:AC30"/>
  </mergeCells>
  <phoneticPr fontId="2" type="noConversion"/>
  <pageMargins left="0.39370078740157483" right="0.39370078740157483" top="0.74803149606299213" bottom="0.59055118110236227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7"/>
  <sheetViews>
    <sheetView topLeftCell="A16" workbookViewId="0">
      <selection activeCell="B39" sqref="B39:C39"/>
    </sheetView>
  </sheetViews>
  <sheetFormatPr defaultRowHeight="16.5" x14ac:dyDescent="0.3"/>
  <cols>
    <col min="1" max="1" width="1.125" customWidth="1"/>
    <col min="4" max="4" width="13" customWidth="1"/>
    <col min="5" max="5" width="10.875" bestFit="1" customWidth="1"/>
    <col min="6" max="6" width="9.375" bestFit="1" customWidth="1"/>
    <col min="7" max="7" width="10.875" bestFit="1" customWidth="1"/>
    <col min="8" max="8" width="9.375" bestFit="1" customWidth="1"/>
    <col min="9" max="9" width="10.875" bestFit="1" customWidth="1"/>
    <col min="10" max="10" width="9" customWidth="1"/>
  </cols>
  <sheetData>
    <row r="1" spans="2:10" x14ac:dyDescent="0.3">
      <c r="B1" s="292"/>
      <c r="C1" s="292"/>
      <c r="D1" s="292"/>
      <c r="E1" s="292"/>
      <c r="F1" s="292"/>
      <c r="G1" s="292"/>
      <c r="H1" s="292"/>
      <c r="I1" s="292"/>
      <c r="J1" s="292"/>
    </row>
    <row r="3" spans="2:10" x14ac:dyDescent="0.3">
      <c r="H3" s="293" t="s">
        <v>37</v>
      </c>
      <c r="I3" s="23" t="s">
        <v>34</v>
      </c>
      <c r="J3" s="25">
        <v>84240</v>
      </c>
    </row>
    <row r="4" spans="2:10" x14ac:dyDescent="0.3">
      <c r="H4" s="294"/>
      <c r="I4" s="23" t="s">
        <v>35</v>
      </c>
      <c r="J4" s="25">
        <v>78150</v>
      </c>
    </row>
    <row r="5" spans="2:10" ht="17.25" thickBot="1" x14ac:dyDescent="0.35">
      <c r="H5" s="295"/>
      <c r="I5" s="23" t="s">
        <v>36</v>
      </c>
      <c r="J5" s="25">
        <v>73800</v>
      </c>
    </row>
    <row r="6" spans="2:10" ht="17.25" thickBot="1" x14ac:dyDescent="0.35">
      <c r="B6" s="47">
        <v>28</v>
      </c>
      <c r="C6" s="48" t="s">
        <v>40</v>
      </c>
    </row>
    <row r="7" spans="2:10" x14ac:dyDescent="0.3">
      <c r="B7" s="300" t="s">
        <v>41</v>
      </c>
      <c r="C7" s="298" t="s">
        <v>42</v>
      </c>
      <c r="D7" s="296" t="s">
        <v>43</v>
      </c>
      <c r="E7" s="26" t="s">
        <v>39</v>
      </c>
      <c r="F7" s="40" t="s">
        <v>38</v>
      </c>
      <c r="G7" s="26" t="s">
        <v>39</v>
      </c>
      <c r="H7" s="40" t="s">
        <v>38</v>
      </c>
      <c r="I7" s="26" t="s">
        <v>39</v>
      </c>
      <c r="J7" s="40" t="s">
        <v>38</v>
      </c>
    </row>
    <row r="8" spans="2:10" ht="17.25" thickBot="1" x14ac:dyDescent="0.35">
      <c r="B8" s="301"/>
      <c r="C8" s="299"/>
      <c r="D8" s="297"/>
      <c r="E8" s="38">
        <v>0.8</v>
      </c>
      <c r="F8" s="41">
        <v>0.2</v>
      </c>
      <c r="G8" s="38">
        <v>0.88</v>
      </c>
      <c r="H8" s="41">
        <v>0.12</v>
      </c>
      <c r="I8" s="38">
        <v>0.92</v>
      </c>
      <c r="J8" s="41">
        <v>0.08</v>
      </c>
    </row>
    <row r="9" spans="2:10" ht="17.25" thickTop="1" x14ac:dyDescent="0.3">
      <c r="B9" s="35" t="s">
        <v>34</v>
      </c>
      <c r="C9" s="36">
        <f>+J3</f>
        <v>84240</v>
      </c>
      <c r="D9" s="37">
        <f>+B$6*J$3</f>
        <v>2358720</v>
      </c>
      <c r="E9" s="34">
        <f>+D9-F9</f>
        <v>1886980</v>
      </c>
      <c r="F9" s="42">
        <f>ROUNDDOWN($B$6*J$3*20%,-1)</f>
        <v>471740</v>
      </c>
      <c r="G9" s="34">
        <f>+D9-H9</f>
        <v>2075680</v>
      </c>
      <c r="H9" s="42">
        <f>ROUNDDOWN($B$6*$J$3*12%,-1)</f>
        <v>283040</v>
      </c>
      <c r="I9" s="34">
        <f>+D9-J9</f>
        <v>2170030</v>
      </c>
      <c r="J9" s="42">
        <f>ROUNDDOWN($B$6*$J$3*8%,-1)</f>
        <v>188690</v>
      </c>
    </row>
    <row r="10" spans="2:10" x14ac:dyDescent="0.3">
      <c r="B10" s="29" t="s">
        <v>35</v>
      </c>
      <c r="C10" s="24">
        <f>+J4</f>
        <v>78150</v>
      </c>
      <c r="D10" s="30">
        <f>+B$6*J$4</f>
        <v>2188200</v>
      </c>
      <c r="E10" s="27">
        <f>+D10-F10</f>
        <v>1750560</v>
      </c>
      <c r="F10" s="45">
        <f>ROUNDDOWN($B$6*$J$4*20%,-1)</f>
        <v>437640</v>
      </c>
      <c r="G10" s="27">
        <f t="shared" ref="G10:G11" si="0">+D10-H10</f>
        <v>1925620</v>
      </c>
      <c r="H10" s="45">
        <f>ROUNDDOWN($B$6*$J$4*12%,-1)</f>
        <v>262580</v>
      </c>
      <c r="I10" s="27">
        <f t="shared" ref="I10:I11" si="1">+D10-J10</f>
        <v>2013150</v>
      </c>
      <c r="J10" s="45">
        <f>ROUNDDOWN($B$6*$J$4*8%,-1)</f>
        <v>175050</v>
      </c>
    </row>
    <row r="11" spans="2:10" ht="17.25" thickBot="1" x14ac:dyDescent="0.35">
      <c r="B11" s="31" t="s">
        <v>36</v>
      </c>
      <c r="C11" s="32">
        <f>+J5</f>
        <v>73800</v>
      </c>
      <c r="D11" s="33">
        <f>+B$6*J$5</f>
        <v>2066400</v>
      </c>
      <c r="E11" s="39">
        <f>+D11-F11</f>
        <v>1653120</v>
      </c>
      <c r="F11" s="44">
        <f>ROUNDDOWN($B$6*$J$5*20%,-1)</f>
        <v>413280</v>
      </c>
      <c r="G11" s="28">
        <f t="shared" si="0"/>
        <v>1818440</v>
      </c>
      <c r="H11" s="43">
        <f>ROUNDDOWN($B$6*$J$5*12%,-1)</f>
        <v>247960</v>
      </c>
      <c r="I11" s="28">
        <f t="shared" si="1"/>
        <v>1901090</v>
      </c>
      <c r="J11" s="43">
        <f>ROUNDDOWN($B$6*$J$5*8%,-1)</f>
        <v>165310</v>
      </c>
    </row>
    <row r="12" spans="2:10" ht="17.25" thickBot="1" x14ac:dyDescent="0.35"/>
    <row r="13" spans="2:10" ht="17.25" thickBot="1" x14ac:dyDescent="0.35">
      <c r="B13" s="49">
        <v>29</v>
      </c>
      <c r="C13" s="50" t="s">
        <v>40</v>
      </c>
    </row>
    <row r="14" spans="2:10" ht="16.5" customHeight="1" x14ac:dyDescent="0.3">
      <c r="B14" s="300" t="s">
        <v>41</v>
      </c>
      <c r="C14" s="298" t="s">
        <v>42</v>
      </c>
      <c r="D14" s="296" t="s">
        <v>43</v>
      </c>
      <c r="E14" s="26" t="s">
        <v>39</v>
      </c>
      <c r="F14" s="40" t="s">
        <v>38</v>
      </c>
      <c r="G14" s="26" t="s">
        <v>39</v>
      </c>
      <c r="H14" s="40" t="s">
        <v>38</v>
      </c>
      <c r="I14" s="26" t="s">
        <v>39</v>
      </c>
      <c r="J14" s="40" t="s">
        <v>38</v>
      </c>
    </row>
    <row r="15" spans="2:10" ht="17.25" thickBot="1" x14ac:dyDescent="0.35">
      <c r="B15" s="301"/>
      <c r="C15" s="299"/>
      <c r="D15" s="297"/>
      <c r="E15" s="38">
        <v>0.8</v>
      </c>
      <c r="F15" s="41">
        <v>0.2</v>
      </c>
      <c r="G15" s="38">
        <v>0.88</v>
      </c>
      <c r="H15" s="41">
        <v>0.12</v>
      </c>
      <c r="I15" s="38">
        <v>0.92</v>
      </c>
      <c r="J15" s="41">
        <v>0.08</v>
      </c>
    </row>
    <row r="16" spans="2:10" ht="17.25" thickTop="1" x14ac:dyDescent="0.3">
      <c r="B16" s="35" t="s">
        <v>34</v>
      </c>
      <c r="C16" s="36">
        <f>+J3</f>
        <v>84240</v>
      </c>
      <c r="D16" s="37">
        <f>+B$13*J$3</f>
        <v>2442960</v>
      </c>
      <c r="E16" s="34">
        <f>+D16-F16</f>
        <v>1954370</v>
      </c>
      <c r="F16" s="42">
        <f>ROUNDDOWN($B$13*J$3*20%,-1)</f>
        <v>488590</v>
      </c>
      <c r="G16" s="34">
        <f>+D16-H16</f>
        <v>2149810</v>
      </c>
      <c r="H16" s="42">
        <f>ROUNDDOWN($B$13*$J$3*12%,-1)</f>
        <v>293150</v>
      </c>
      <c r="I16" s="34">
        <f>+D16-J16</f>
        <v>2247530</v>
      </c>
      <c r="J16" s="42">
        <f>ROUNDDOWN($B$13*$J$3*8%,-1)</f>
        <v>195430</v>
      </c>
    </row>
    <row r="17" spans="2:10" x14ac:dyDescent="0.3">
      <c r="B17" s="29" t="s">
        <v>35</v>
      </c>
      <c r="C17" s="24">
        <f>+J4</f>
        <v>78150</v>
      </c>
      <c r="D17" s="30">
        <f>+B$13*J$4</f>
        <v>2266350</v>
      </c>
      <c r="E17" s="27">
        <f>+D17-F17</f>
        <v>1813080</v>
      </c>
      <c r="F17" s="45">
        <f>ROUNDDOWN($B$13*$J$4*20%,-1)</f>
        <v>453270</v>
      </c>
      <c r="G17" s="27">
        <f t="shared" ref="G17:G18" si="2">+D17-H17</f>
        <v>1994390</v>
      </c>
      <c r="H17" s="45">
        <f>ROUNDDOWN($B$13*$J$4*12%,-1)</f>
        <v>271960</v>
      </c>
      <c r="I17" s="27">
        <f t="shared" ref="I17:I18" si="3">+D17-J17</f>
        <v>2085050</v>
      </c>
      <c r="J17" s="45">
        <f>ROUNDDOWN($B$13*$J$4*8%,-1)</f>
        <v>181300</v>
      </c>
    </row>
    <row r="18" spans="2:10" ht="17.25" thickBot="1" x14ac:dyDescent="0.35">
      <c r="B18" s="31" t="s">
        <v>36</v>
      </c>
      <c r="C18" s="32">
        <f>+J5</f>
        <v>73800</v>
      </c>
      <c r="D18" s="33">
        <f>+B$13*J$5</f>
        <v>2140200</v>
      </c>
      <c r="E18" s="39">
        <f>+D18-F18</f>
        <v>1712160</v>
      </c>
      <c r="F18" s="44">
        <f>ROUNDDOWN($B$13*$J$5*20%,-1)</f>
        <v>428040</v>
      </c>
      <c r="G18" s="28">
        <f t="shared" si="2"/>
        <v>1883380</v>
      </c>
      <c r="H18" s="43">
        <f>ROUNDDOWN($B$13*$J$5*12%,-1)</f>
        <v>256820</v>
      </c>
      <c r="I18" s="28">
        <f t="shared" si="3"/>
        <v>1968990</v>
      </c>
      <c r="J18" s="43">
        <f>ROUNDDOWN($B$13*$J$5*8%,-1)</f>
        <v>171210</v>
      </c>
    </row>
    <row r="19" spans="2:10" ht="17.25" thickBot="1" x14ac:dyDescent="0.35"/>
    <row r="20" spans="2:10" ht="17.25" thickBot="1" x14ac:dyDescent="0.35">
      <c r="B20" s="49">
        <v>30</v>
      </c>
      <c r="C20" s="50" t="s">
        <v>40</v>
      </c>
    </row>
    <row r="21" spans="2:10" ht="16.5" customHeight="1" x14ac:dyDescent="0.3">
      <c r="B21" s="300" t="s">
        <v>41</v>
      </c>
      <c r="C21" s="298" t="s">
        <v>42</v>
      </c>
      <c r="D21" s="296" t="s">
        <v>43</v>
      </c>
      <c r="E21" s="26" t="s">
        <v>39</v>
      </c>
      <c r="F21" s="40" t="s">
        <v>38</v>
      </c>
      <c r="G21" s="26" t="s">
        <v>39</v>
      </c>
      <c r="H21" s="40" t="s">
        <v>38</v>
      </c>
      <c r="I21" s="26" t="s">
        <v>39</v>
      </c>
      <c r="J21" s="40" t="s">
        <v>38</v>
      </c>
    </row>
    <row r="22" spans="2:10" ht="17.25" thickBot="1" x14ac:dyDescent="0.35">
      <c r="B22" s="301"/>
      <c r="C22" s="299"/>
      <c r="D22" s="297"/>
      <c r="E22" s="38">
        <v>0.8</v>
      </c>
      <c r="F22" s="41">
        <v>0.2</v>
      </c>
      <c r="G22" s="38">
        <v>0.88</v>
      </c>
      <c r="H22" s="41">
        <v>0.12</v>
      </c>
      <c r="I22" s="38">
        <v>0.92</v>
      </c>
      <c r="J22" s="41">
        <v>0.08</v>
      </c>
    </row>
    <row r="23" spans="2:10" ht="17.25" thickTop="1" x14ac:dyDescent="0.3">
      <c r="B23" s="35" t="s">
        <v>34</v>
      </c>
      <c r="C23" s="36">
        <f>+J3</f>
        <v>84240</v>
      </c>
      <c r="D23" s="37">
        <f>+B$20*J$3</f>
        <v>2527200</v>
      </c>
      <c r="E23" s="34">
        <f>+D23-F23</f>
        <v>2021760</v>
      </c>
      <c r="F23" s="42">
        <f>ROUNDDOWN($B$20*J$3*20%,-1)</f>
        <v>505440</v>
      </c>
      <c r="G23" s="34">
        <f>+D23-H23</f>
        <v>2223940</v>
      </c>
      <c r="H23" s="42">
        <f>ROUNDDOWN($B$20*$J$3*12%,-1)</f>
        <v>303260</v>
      </c>
      <c r="I23" s="34">
        <f>+D23-J23</f>
        <v>2325030</v>
      </c>
      <c r="J23" s="42">
        <f>ROUNDDOWN($B$20*$J$3*8%,-1)</f>
        <v>202170</v>
      </c>
    </row>
    <row r="24" spans="2:10" x14ac:dyDescent="0.3">
      <c r="B24" s="29" t="s">
        <v>35</v>
      </c>
      <c r="C24" s="36">
        <f t="shared" ref="C24:C25" si="4">+J4</f>
        <v>78150</v>
      </c>
      <c r="D24" s="30">
        <f>+B$20*J$4</f>
        <v>2344500</v>
      </c>
      <c r="E24" s="27">
        <f>+D24-F24</f>
        <v>1875600</v>
      </c>
      <c r="F24" s="45">
        <f>ROUNDDOWN($B$20*$J$4*20%,-1)</f>
        <v>468900</v>
      </c>
      <c r="G24" s="27">
        <f t="shared" ref="G24:G25" si="5">+D24-H24</f>
        <v>2063160</v>
      </c>
      <c r="H24" s="45">
        <f>ROUNDDOWN($B$20*$J$4*12%,-1)</f>
        <v>281340</v>
      </c>
      <c r="I24" s="27">
        <f t="shared" ref="I24:I25" si="6">+D24-J24</f>
        <v>2156940</v>
      </c>
      <c r="J24" s="45">
        <f>ROUNDDOWN($B$20*$J$4*8%,-1)</f>
        <v>187560</v>
      </c>
    </row>
    <row r="25" spans="2:10" ht="17.25" thickBot="1" x14ac:dyDescent="0.35">
      <c r="B25" s="31" t="s">
        <v>36</v>
      </c>
      <c r="C25" s="46">
        <f t="shared" si="4"/>
        <v>73800</v>
      </c>
      <c r="D25" s="33">
        <f>+B$20*J$5</f>
        <v>2214000</v>
      </c>
      <c r="E25" s="39">
        <f>+D25-F25</f>
        <v>1771200</v>
      </c>
      <c r="F25" s="44">
        <f>ROUNDDOWN($B$20*$J$5*20%,-1)</f>
        <v>442800</v>
      </c>
      <c r="G25" s="28">
        <f t="shared" si="5"/>
        <v>1948320</v>
      </c>
      <c r="H25" s="43">
        <f>ROUNDDOWN($B$20*$J$5*12%,-1)</f>
        <v>265680</v>
      </c>
      <c r="I25" s="28">
        <f t="shared" si="6"/>
        <v>2036880</v>
      </c>
      <c r="J25" s="43">
        <f>ROUNDDOWN($B$20*$J$5*8%,-1)</f>
        <v>177120</v>
      </c>
    </row>
    <row r="26" spans="2:10" ht="17.25" thickBot="1" x14ac:dyDescent="0.35"/>
    <row r="27" spans="2:10" ht="17.25" thickBot="1" x14ac:dyDescent="0.35">
      <c r="B27" s="49">
        <v>31</v>
      </c>
      <c r="C27" s="50" t="s">
        <v>40</v>
      </c>
    </row>
    <row r="28" spans="2:10" ht="16.5" customHeight="1" x14ac:dyDescent="0.3">
      <c r="B28" s="300" t="s">
        <v>41</v>
      </c>
      <c r="C28" s="298" t="s">
        <v>42</v>
      </c>
      <c r="D28" s="296" t="s">
        <v>43</v>
      </c>
      <c r="E28" s="26" t="s">
        <v>39</v>
      </c>
      <c r="F28" s="40" t="s">
        <v>38</v>
      </c>
      <c r="G28" s="26" t="s">
        <v>39</v>
      </c>
      <c r="H28" s="40" t="s">
        <v>38</v>
      </c>
      <c r="I28" s="26" t="s">
        <v>39</v>
      </c>
      <c r="J28" s="40" t="s">
        <v>38</v>
      </c>
    </row>
    <row r="29" spans="2:10" ht="17.25" thickBot="1" x14ac:dyDescent="0.35">
      <c r="B29" s="301"/>
      <c r="C29" s="299"/>
      <c r="D29" s="297"/>
      <c r="E29" s="38">
        <v>0.8</v>
      </c>
      <c r="F29" s="41">
        <v>0.2</v>
      </c>
      <c r="G29" s="38">
        <v>0.88</v>
      </c>
      <c r="H29" s="41">
        <v>0.12</v>
      </c>
      <c r="I29" s="38">
        <v>0.92</v>
      </c>
      <c r="J29" s="41">
        <v>0.08</v>
      </c>
    </row>
    <row r="30" spans="2:10" ht="17.25" thickTop="1" x14ac:dyDescent="0.3">
      <c r="B30" s="35" t="s">
        <v>34</v>
      </c>
      <c r="C30" s="36">
        <f>+J3</f>
        <v>84240</v>
      </c>
      <c r="D30" s="37">
        <f>+B$27*J$3</f>
        <v>2611440</v>
      </c>
      <c r="E30" s="34">
        <f>+D30-F30</f>
        <v>2089160</v>
      </c>
      <c r="F30" s="42">
        <f>ROUNDDOWN($B$27*J$3*20%,-1)</f>
        <v>522280</v>
      </c>
      <c r="G30" s="34">
        <f>+D30-H30</f>
        <v>2298070</v>
      </c>
      <c r="H30" s="42">
        <f>ROUNDDOWN($B$27*$J$3*12%,-1)</f>
        <v>313370</v>
      </c>
      <c r="I30" s="34">
        <f>+D30-J30</f>
        <v>2402530</v>
      </c>
      <c r="J30" s="42">
        <f>ROUNDDOWN($B$27*$J$3*8%,-1)</f>
        <v>208910</v>
      </c>
    </row>
    <row r="31" spans="2:10" x14ac:dyDescent="0.3">
      <c r="B31" s="29" t="s">
        <v>35</v>
      </c>
      <c r="C31" s="36">
        <f t="shared" ref="C31:C32" si="7">+J4</f>
        <v>78150</v>
      </c>
      <c r="D31" s="30">
        <f>+B$27*J$4</f>
        <v>2422650</v>
      </c>
      <c r="E31" s="27">
        <f>+D31-F31</f>
        <v>1938120</v>
      </c>
      <c r="F31" s="45">
        <f>ROUNDDOWN($B$27*$J$4*20%,-1)</f>
        <v>484530</v>
      </c>
      <c r="G31" s="27">
        <f t="shared" ref="G31:G32" si="8">+D31-H31</f>
        <v>2131940</v>
      </c>
      <c r="H31" s="45">
        <f>ROUNDDOWN($B$27*$J$4*12%,-1)</f>
        <v>290710</v>
      </c>
      <c r="I31" s="27">
        <f t="shared" ref="I31:I32" si="9">+D31-J31</f>
        <v>2228840</v>
      </c>
      <c r="J31" s="45">
        <f>ROUNDDOWN($B$27*$J$4*8%,-1)</f>
        <v>193810</v>
      </c>
    </row>
    <row r="32" spans="2:10" ht="17.25" thickBot="1" x14ac:dyDescent="0.35">
      <c r="B32" s="31" t="s">
        <v>36</v>
      </c>
      <c r="C32" s="46">
        <f t="shared" si="7"/>
        <v>73800</v>
      </c>
      <c r="D32" s="33">
        <f>+B$27*J$5</f>
        <v>2287800</v>
      </c>
      <c r="E32" s="39">
        <f>+D32-F32</f>
        <v>1830240</v>
      </c>
      <c r="F32" s="44">
        <f>ROUNDDOWN($B$27*$J$5*20%,-1)</f>
        <v>457560</v>
      </c>
      <c r="G32" s="28">
        <f t="shared" si="8"/>
        <v>2013270</v>
      </c>
      <c r="H32" s="43">
        <f>ROUNDDOWN($B$27*$J$5*12%,-1)</f>
        <v>274530</v>
      </c>
      <c r="I32" s="28">
        <f t="shared" si="9"/>
        <v>2104780</v>
      </c>
      <c r="J32" s="43">
        <f>ROUNDDOWN($B$27*$J$5*8%,-1)</f>
        <v>183020</v>
      </c>
    </row>
    <row r="34" spans="2:10" x14ac:dyDescent="0.3">
      <c r="B34" s="288" t="s">
        <v>44</v>
      </c>
      <c r="C34" s="288"/>
      <c r="D34" s="288"/>
    </row>
    <row r="35" spans="2:10" x14ac:dyDescent="0.3">
      <c r="B35" s="289" t="s">
        <v>45</v>
      </c>
      <c r="C35" s="291"/>
      <c r="D35" s="23" t="s">
        <v>46</v>
      </c>
      <c r="E35" s="22"/>
      <c r="F35" s="22"/>
      <c r="G35" s="22"/>
      <c r="H35" s="22"/>
      <c r="I35" s="22"/>
      <c r="J35" s="22"/>
    </row>
    <row r="36" spans="2:10" x14ac:dyDescent="0.3">
      <c r="B36" s="289" t="s">
        <v>47</v>
      </c>
      <c r="C36" s="291"/>
      <c r="D36" s="23" t="s">
        <v>53</v>
      </c>
      <c r="E36" s="22"/>
      <c r="F36" s="22"/>
      <c r="G36" s="22"/>
      <c r="H36" s="22"/>
      <c r="I36" s="22"/>
      <c r="J36" s="22"/>
    </row>
    <row r="37" spans="2:10" x14ac:dyDescent="0.3">
      <c r="B37" s="289" t="s">
        <v>48</v>
      </c>
      <c r="C37" s="291"/>
      <c r="D37" s="22"/>
      <c r="E37" s="22"/>
      <c r="F37" s="22"/>
      <c r="G37" s="22"/>
      <c r="H37" s="22"/>
      <c r="I37" s="22"/>
      <c r="J37" s="22"/>
    </row>
    <row r="38" spans="2:10" x14ac:dyDescent="0.3">
      <c r="B38" s="289" t="s">
        <v>49</v>
      </c>
      <c r="C38" s="290"/>
      <c r="D38" s="291"/>
      <c r="E38" s="22"/>
      <c r="F38" s="22"/>
      <c r="G38" s="22"/>
      <c r="H38" s="22"/>
      <c r="I38" s="22"/>
      <c r="J38" s="22"/>
    </row>
    <row r="39" spans="2:10" x14ac:dyDescent="0.3">
      <c r="B39" s="289" t="s">
        <v>50</v>
      </c>
      <c r="C39" s="291"/>
      <c r="D39" s="22"/>
      <c r="E39" s="22"/>
      <c r="F39" s="22"/>
      <c r="G39" s="22"/>
      <c r="H39" s="22"/>
      <c r="I39" s="22"/>
      <c r="J39" s="22"/>
    </row>
    <row r="40" spans="2:10" x14ac:dyDescent="0.3">
      <c r="B40" s="302" t="s">
        <v>51</v>
      </c>
      <c r="C40" s="303"/>
      <c r="D40" s="22"/>
      <c r="E40" s="22"/>
      <c r="F40" s="22"/>
      <c r="G40" s="22"/>
      <c r="H40" s="22"/>
      <c r="I40" s="22"/>
      <c r="J40" s="22"/>
    </row>
    <row r="41" spans="2:10" x14ac:dyDescent="0.3">
      <c r="B41" s="304"/>
      <c r="C41" s="305"/>
      <c r="D41" s="22"/>
      <c r="E41" s="22"/>
      <c r="F41" s="22"/>
      <c r="G41" s="22"/>
      <c r="H41" s="22"/>
      <c r="I41" s="22"/>
      <c r="J41" s="22"/>
    </row>
    <row r="42" spans="2:10" x14ac:dyDescent="0.3">
      <c r="B42" s="289" t="s">
        <v>52</v>
      </c>
      <c r="C42" s="291"/>
      <c r="D42" s="22"/>
      <c r="E42" s="22"/>
      <c r="F42" s="22"/>
      <c r="G42" s="22"/>
      <c r="H42" s="22"/>
      <c r="I42" s="22"/>
      <c r="J42" s="22"/>
    </row>
    <row r="44" spans="2:10" x14ac:dyDescent="0.3">
      <c r="B44" s="289"/>
      <c r="C44" s="290"/>
      <c r="D44" s="290"/>
      <c r="E44" s="290"/>
      <c r="F44" s="290"/>
      <c r="G44" s="290"/>
      <c r="H44" s="290"/>
      <c r="I44" s="290"/>
      <c r="J44" s="291"/>
    </row>
    <row r="45" spans="2:10" x14ac:dyDescent="0.3">
      <c r="B45" s="22"/>
      <c r="C45" s="22"/>
      <c r="D45" s="22"/>
      <c r="E45" s="22"/>
      <c r="F45" s="22"/>
      <c r="G45" s="22"/>
      <c r="H45" s="22"/>
      <c r="I45" s="22"/>
      <c r="J45" s="22"/>
    </row>
    <row r="46" spans="2:10" x14ac:dyDescent="0.3">
      <c r="B46" s="22"/>
      <c r="C46" s="22"/>
      <c r="D46" s="22"/>
      <c r="E46" s="22"/>
      <c r="F46" s="22"/>
      <c r="G46" s="22"/>
      <c r="H46" s="22"/>
      <c r="I46" s="22"/>
      <c r="J46" s="22"/>
    </row>
    <row r="47" spans="2:10" x14ac:dyDescent="0.3">
      <c r="B47" s="22"/>
      <c r="C47" s="22"/>
      <c r="D47" s="22"/>
      <c r="E47" s="22"/>
      <c r="F47" s="22"/>
      <c r="G47" s="22"/>
      <c r="H47" s="22"/>
      <c r="I47" s="22"/>
      <c r="J47" s="22"/>
    </row>
  </sheetData>
  <mergeCells count="23">
    <mergeCell ref="B42:C42"/>
    <mergeCell ref="B35:C35"/>
    <mergeCell ref="B36:C36"/>
    <mergeCell ref="B37:C37"/>
    <mergeCell ref="B38:D38"/>
    <mergeCell ref="B39:C39"/>
    <mergeCell ref="B40:C41"/>
    <mergeCell ref="B34:D34"/>
    <mergeCell ref="B44:J44"/>
    <mergeCell ref="B1:J1"/>
    <mergeCell ref="H3:H5"/>
    <mergeCell ref="D7:D8"/>
    <mergeCell ref="C7:C8"/>
    <mergeCell ref="B7:B8"/>
    <mergeCell ref="B14:B15"/>
    <mergeCell ref="C14:C15"/>
    <mergeCell ref="D14:D15"/>
    <mergeCell ref="B21:B22"/>
    <mergeCell ref="C21:C22"/>
    <mergeCell ref="D21:D22"/>
    <mergeCell ref="B28:B29"/>
    <mergeCell ref="C28:C29"/>
    <mergeCell ref="D28:D29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2025년</vt:lpstr>
      <vt:lpstr>2024년</vt:lpstr>
      <vt:lpstr>시설용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YSNH2202</cp:lastModifiedBy>
  <cp:lastPrinted>2024-10-15T22:35:58Z</cp:lastPrinted>
  <dcterms:created xsi:type="dcterms:W3CDTF">2017-07-10T23:27:57Z</dcterms:created>
  <dcterms:modified xsi:type="dcterms:W3CDTF">2025-01-08T02:47:26Z</dcterms:modified>
</cp:coreProperties>
</file>